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ESCOLAS\06 Salas de Aula\Imbiassaba\"/>
    </mc:Choice>
  </mc:AlternateContent>
  <bookViews>
    <workbookView xWindow="0" yWindow="1476" windowWidth="23640" windowHeight="9240" tabRatio="930"/>
  </bookViews>
  <sheets>
    <sheet name="2 SALA(s) - 110V_BLOCOS" sheetId="128" r:id="rId1"/>
    <sheet name="cronograma" sheetId="119" r:id="rId2"/>
  </sheets>
  <definedNames>
    <definedName name="_Fill" localSheetId="0" hidden="1">#REF!</definedName>
    <definedName name="_Fill" hidden="1">#REF!</definedName>
    <definedName name="_xlnm._FilterDatabase" localSheetId="0" hidden="1">'2 SALA(s) - 110V_BLOCOS'!#REF!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0">'2 SALA(s) - 110V_BLOCOS'!$B$1:$J$186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'2 SALA(s) - 110V_BLOCOS'!$1:$11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71027"/>
</workbook>
</file>

<file path=xl/calcChain.xml><?xml version="1.0" encoding="utf-8"?>
<calcChain xmlns="http://schemas.openxmlformats.org/spreadsheetml/2006/main">
  <c r="J180" i="128" l="1"/>
  <c r="J177" i="128"/>
  <c r="J174" i="128"/>
  <c r="J167" i="128"/>
  <c r="J169" i="128"/>
  <c r="J170" i="128"/>
  <c r="J166" i="128"/>
  <c r="J133" i="128"/>
  <c r="J134" i="128"/>
  <c r="J135" i="128"/>
  <c r="J136" i="128"/>
  <c r="J137" i="128"/>
  <c r="J138" i="128"/>
  <c r="J139" i="128"/>
  <c r="J140" i="128"/>
  <c r="J141" i="128"/>
  <c r="J142" i="128"/>
  <c r="J143" i="128"/>
  <c r="J144" i="128"/>
  <c r="J145" i="128"/>
  <c r="J146" i="128"/>
  <c r="J147" i="128"/>
  <c r="J148" i="128"/>
  <c r="J149" i="128"/>
  <c r="J150" i="128"/>
  <c r="J151" i="128"/>
  <c r="J152" i="128"/>
  <c r="J153" i="128"/>
  <c r="J154" i="128"/>
  <c r="J155" i="128"/>
  <c r="J156" i="128"/>
  <c r="J157" i="128"/>
  <c r="J158" i="128"/>
  <c r="J159" i="128"/>
  <c r="J160" i="128"/>
  <c r="J161" i="128"/>
  <c r="J132" i="128"/>
  <c r="J123" i="128"/>
  <c r="J124" i="128"/>
  <c r="J125" i="128"/>
  <c r="J128" i="128" s="1"/>
  <c r="J126" i="128"/>
  <c r="J127" i="128"/>
  <c r="J122" i="128"/>
  <c r="J114" i="128"/>
  <c r="J115" i="128"/>
  <c r="J116" i="128"/>
  <c r="J117" i="128"/>
  <c r="J118" i="128"/>
  <c r="J113" i="128"/>
  <c r="J101" i="128"/>
  <c r="J102" i="128"/>
  <c r="J103" i="128"/>
  <c r="J104" i="128"/>
  <c r="J105" i="128"/>
  <c r="J106" i="128"/>
  <c r="J107" i="128"/>
  <c r="J108" i="128"/>
  <c r="J109" i="128"/>
  <c r="J100" i="128"/>
  <c r="J81" i="128"/>
  <c r="J82" i="128"/>
  <c r="J83" i="128"/>
  <c r="J84" i="128"/>
  <c r="J85" i="128"/>
  <c r="J86" i="128"/>
  <c r="J87" i="128"/>
  <c r="J88" i="128"/>
  <c r="J89" i="128"/>
  <c r="J90" i="128"/>
  <c r="J91" i="128"/>
  <c r="J92" i="128"/>
  <c r="J93" i="128"/>
  <c r="J94" i="128"/>
  <c r="J95" i="128"/>
  <c r="J96" i="128"/>
  <c r="J80" i="128"/>
  <c r="J62" i="128"/>
  <c r="J63" i="128"/>
  <c r="J64" i="128"/>
  <c r="J65" i="128"/>
  <c r="J66" i="128"/>
  <c r="J67" i="128"/>
  <c r="J68" i="128"/>
  <c r="J69" i="128"/>
  <c r="J70" i="128"/>
  <c r="J71" i="128"/>
  <c r="J72" i="128"/>
  <c r="J73" i="128"/>
  <c r="J74" i="128"/>
  <c r="J75" i="128"/>
  <c r="J61" i="128"/>
  <c r="J51" i="128"/>
  <c r="J52" i="128"/>
  <c r="J53" i="128"/>
  <c r="J54" i="128"/>
  <c r="J55" i="128"/>
  <c r="J56" i="128"/>
  <c r="J50" i="128"/>
  <c r="J46" i="128"/>
  <c r="J38" i="128"/>
  <c r="J39" i="128"/>
  <c r="J40" i="128"/>
  <c r="J41" i="128"/>
  <c r="J37" i="128"/>
  <c r="J34" i="128"/>
  <c r="J33" i="128"/>
  <c r="J16" i="128"/>
  <c r="J17" i="128"/>
  <c r="J19" i="128"/>
  <c r="J21" i="128"/>
  <c r="J23" i="128"/>
  <c r="J24" i="128"/>
  <c r="J25" i="128"/>
  <c r="J26" i="128"/>
  <c r="J27" i="128"/>
  <c r="J29" i="128"/>
  <c r="J15" i="128"/>
  <c r="I174" i="128"/>
  <c r="I169" i="128"/>
  <c r="I170" i="128"/>
  <c r="I167" i="128"/>
  <c r="I166" i="128"/>
  <c r="I133" i="128"/>
  <c r="I134" i="128"/>
  <c r="I135" i="128"/>
  <c r="I136" i="128"/>
  <c r="I137" i="128"/>
  <c r="I138" i="128"/>
  <c r="I139" i="128"/>
  <c r="I141" i="128"/>
  <c r="I142" i="128"/>
  <c r="I143" i="128"/>
  <c r="I144" i="128"/>
  <c r="I145" i="128"/>
  <c r="I146" i="128"/>
  <c r="I148" i="128"/>
  <c r="I149" i="128"/>
  <c r="I150" i="128"/>
  <c r="I151" i="128"/>
  <c r="I152" i="128"/>
  <c r="I154" i="128"/>
  <c r="I155" i="128"/>
  <c r="I156" i="128"/>
  <c r="I157" i="128"/>
  <c r="I158" i="128"/>
  <c r="I159" i="128"/>
  <c r="I160" i="128"/>
  <c r="I161" i="128"/>
  <c r="I132" i="128"/>
  <c r="I123" i="128"/>
  <c r="I124" i="128"/>
  <c r="I125" i="128"/>
  <c r="I126" i="128"/>
  <c r="I127" i="128"/>
  <c r="I122" i="128"/>
  <c r="I114" i="128"/>
  <c r="I115" i="128"/>
  <c r="I116" i="128"/>
  <c r="I117" i="128"/>
  <c r="I118" i="128"/>
  <c r="I113" i="128"/>
  <c r="I101" i="128"/>
  <c r="I102" i="128"/>
  <c r="I103" i="128"/>
  <c r="I104" i="128"/>
  <c r="I105" i="128"/>
  <c r="I106" i="128"/>
  <c r="I107" i="128"/>
  <c r="I108" i="128"/>
  <c r="I109" i="128"/>
  <c r="I100" i="128"/>
  <c r="I81" i="128"/>
  <c r="I82" i="128"/>
  <c r="I83" i="128"/>
  <c r="I84" i="128"/>
  <c r="I85" i="128"/>
  <c r="I86" i="128"/>
  <c r="I87" i="128"/>
  <c r="I88" i="128"/>
  <c r="I89" i="128"/>
  <c r="I91" i="128"/>
  <c r="I92" i="128"/>
  <c r="I93" i="128"/>
  <c r="I94" i="128"/>
  <c r="I95" i="128"/>
  <c r="I96" i="128"/>
  <c r="I80" i="128"/>
  <c r="I62" i="128"/>
  <c r="I63" i="128"/>
  <c r="I64" i="128"/>
  <c r="I65" i="128"/>
  <c r="I66" i="128"/>
  <c r="I67" i="128"/>
  <c r="I68" i="128"/>
  <c r="I69" i="128"/>
  <c r="I70" i="128"/>
  <c r="I72" i="128"/>
  <c r="I73" i="128"/>
  <c r="I74" i="128"/>
  <c r="I75" i="128"/>
  <c r="I61" i="128"/>
  <c r="I51" i="128"/>
  <c r="I52" i="128"/>
  <c r="I53" i="128"/>
  <c r="I54" i="128"/>
  <c r="I55" i="128"/>
  <c r="I56" i="128"/>
  <c r="I50" i="128"/>
  <c r="I46" i="128"/>
  <c r="I38" i="128"/>
  <c r="I39" i="128"/>
  <c r="I40" i="128"/>
  <c r="I41" i="128"/>
  <c r="I37" i="128"/>
  <c r="I34" i="128"/>
  <c r="I33" i="128"/>
  <c r="I16" i="128"/>
  <c r="I17" i="128"/>
  <c r="I19" i="128"/>
  <c r="I21" i="128"/>
  <c r="I23" i="128"/>
  <c r="I24" i="128"/>
  <c r="I25" i="128"/>
  <c r="I26" i="128"/>
  <c r="I27" i="128"/>
  <c r="I29" i="128"/>
  <c r="I15" i="128"/>
  <c r="E15" i="119" l="1"/>
  <c r="E17" i="119"/>
  <c r="J175" i="128" l="1"/>
  <c r="J173" i="128" s="1"/>
  <c r="J35" i="128" l="1"/>
  <c r="J32" i="128" s="1"/>
  <c r="J121" i="128"/>
  <c r="J162" i="128"/>
  <c r="J130" i="128" s="1"/>
  <c r="J57" i="128"/>
  <c r="J49" i="128" s="1"/>
  <c r="J97" i="128"/>
  <c r="J78" i="128" s="1"/>
  <c r="J47" i="128"/>
  <c r="J44" i="128" s="1"/>
  <c r="J42" i="128"/>
  <c r="J36" i="128" s="1"/>
  <c r="J30" i="128"/>
  <c r="J13" i="128" s="1"/>
  <c r="J110" i="128"/>
  <c r="J99" i="128" s="1"/>
  <c r="J119" i="128" l="1"/>
  <c r="J112" i="128" s="1"/>
  <c r="J171" i="128" l="1"/>
  <c r="J164" i="128" s="1"/>
  <c r="J76" i="128" l="1"/>
  <c r="J59" i="128" s="1"/>
  <c r="F17" i="119" l="1"/>
  <c r="E27" i="119"/>
  <c r="H49" i="119"/>
  <c r="F21" i="119" l="1"/>
  <c r="G21" i="119"/>
  <c r="F37" i="119"/>
  <c r="H37" i="119"/>
  <c r="G37" i="119"/>
  <c r="G19" i="119"/>
  <c r="F19" i="119"/>
  <c r="H33" i="119"/>
  <c r="F29" i="119"/>
  <c r="G29" i="119"/>
  <c r="G47" i="119"/>
  <c r="H47" i="119"/>
  <c r="G41" i="119"/>
  <c r="F41" i="119"/>
  <c r="H35" i="119"/>
  <c r="G35" i="119"/>
  <c r="F35" i="119"/>
  <c r="F31" i="119"/>
  <c r="G31" i="119"/>
  <c r="H45" i="119"/>
  <c r="G45" i="119"/>
  <c r="F45" i="119"/>
  <c r="H43" i="119"/>
  <c r="G43" i="119"/>
  <c r="E51" i="119" l="1"/>
  <c r="F25" i="119" l="1"/>
  <c r="G25" i="119"/>
  <c r="G23" i="119" l="1"/>
  <c r="F23" i="119"/>
  <c r="F39" i="119" l="1"/>
  <c r="F51" i="119" s="1"/>
  <c r="H39" i="119"/>
  <c r="H51" i="119" s="1"/>
  <c r="G39" i="119"/>
  <c r="G51" i="119" s="1"/>
  <c r="C51" i="119"/>
  <c r="D20" i="119" l="1"/>
  <c r="D14" i="119"/>
  <c r="D36" i="119"/>
  <c r="D24" i="119"/>
  <c r="D18" i="119"/>
  <c r="D48" i="119"/>
  <c r="D26" i="119"/>
  <c r="D16" i="119"/>
  <c r="D28" i="119"/>
  <c r="D44" i="119"/>
  <c r="D34" i="119"/>
  <c r="D32" i="119"/>
  <c r="D42" i="119"/>
  <c r="D46" i="119"/>
  <c r="D40" i="119"/>
  <c r="D30" i="119"/>
  <c r="D12" i="119"/>
  <c r="E52" i="119"/>
  <c r="E53" i="119" s="1"/>
  <c r="D22" i="119"/>
  <c r="D38" i="119"/>
  <c r="H52" i="119"/>
  <c r="G52" i="119"/>
  <c r="F52" i="119"/>
  <c r="F53" i="119" l="1"/>
  <c r="G53" i="119" s="1"/>
  <c r="H53" i="119" s="1"/>
</calcChain>
</file>

<file path=xl/sharedStrings.xml><?xml version="1.0" encoding="utf-8"?>
<sst xmlns="http://schemas.openxmlformats.org/spreadsheetml/2006/main" count="568" uniqueCount="336">
  <si>
    <t>11.1</t>
  </si>
  <si>
    <t>11.4</t>
  </si>
  <si>
    <t>MERCADO</t>
  </si>
  <si>
    <t>12.1</t>
  </si>
  <si>
    <t>12.2</t>
  </si>
  <si>
    <t>13.2</t>
  </si>
  <si>
    <t>14.1</t>
  </si>
  <si>
    <t>14.2</t>
  </si>
  <si>
    <t>17.1</t>
  </si>
  <si>
    <t>SERVIÇOS FINAIS</t>
  </si>
  <si>
    <t>6.5</t>
  </si>
  <si>
    <t>VIDROS</t>
  </si>
  <si>
    <t>11.3</t>
  </si>
  <si>
    <t>13.1</t>
  </si>
  <si>
    <t>CENTRO DE DISTRIBUIÇÃO</t>
  </si>
  <si>
    <t>ELETRODUTOS E ACESSÓRIOS</t>
  </si>
  <si>
    <t>15.1</t>
  </si>
  <si>
    <t>15.2</t>
  </si>
  <si>
    <t>15.3</t>
  </si>
  <si>
    <t>15.5</t>
  </si>
  <si>
    <t>17.2</t>
  </si>
  <si>
    <t>17.3</t>
  </si>
  <si>
    <t>ITEM</t>
  </si>
  <si>
    <t>CÓDIGO</t>
  </si>
  <si>
    <t>FONTE</t>
  </si>
  <si>
    <t>DESCRIÇÃO DOS SERVIÇOS</t>
  </si>
  <si>
    <t>QUANT.</t>
  </si>
  <si>
    <t>VALOR (R$)</t>
  </si>
  <si>
    <t>un</t>
  </si>
  <si>
    <t>m³</t>
  </si>
  <si>
    <t>m²</t>
  </si>
  <si>
    <t>kg</t>
  </si>
  <si>
    <t>6.1</t>
  </si>
  <si>
    <t>m</t>
  </si>
  <si>
    <t>SEINFRA</t>
  </si>
  <si>
    <t xml:space="preserve">SUPERESTRUTURA </t>
  </si>
  <si>
    <t>6.2</t>
  </si>
  <si>
    <t>9.4</t>
  </si>
  <si>
    <t>9.6</t>
  </si>
  <si>
    <t>9.7</t>
  </si>
  <si>
    <t>10.1</t>
  </si>
  <si>
    <t>PORTAS DE MADEIRA</t>
  </si>
  <si>
    <t>6.3</t>
  </si>
  <si>
    <t>6.4</t>
  </si>
  <si>
    <t>7.5</t>
  </si>
  <si>
    <t>17.4</t>
  </si>
  <si>
    <t>FERRAGENS E ACESSÓRIOS</t>
  </si>
  <si>
    <t>3 - Após a elaboração da nova planilha orçamentária, baseada no projeto executivo, a ART correspondente deverá ser emitida.</t>
  </si>
  <si>
    <t>74198/2</t>
  </si>
  <si>
    <t>74065/2</t>
  </si>
  <si>
    <t>73924/2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</si>
  <si>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</si>
  <si>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</si>
  <si>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</si>
  <si>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</si>
  <si>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INSTALAÇÃO DE GÁS COMBUSTÍVEL</t>
  </si>
  <si>
    <t>SISTEMA DE PROTEÇÃO CONTRA INCÊNDIO</t>
  </si>
  <si>
    <t xml:space="preserve">Subtotal </t>
  </si>
  <si>
    <t>9.8</t>
  </si>
  <si>
    <t>11.5</t>
  </si>
  <si>
    <t>11.6</t>
  </si>
  <si>
    <t>14.5</t>
  </si>
  <si>
    <t>14.6</t>
  </si>
  <si>
    <t>14.7</t>
  </si>
  <si>
    <t>14.8</t>
  </si>
  <si>
    <t>14.9</t>
  </si>
  <si>
    <t>14.10</t>
  </si>
  <si>
    <t>16.1</t>
  </si>
  <si>
    <t>16.2</t>
  </si>
  <si>
    <t>16.3</t>
  </si>
  <si>
    <t>16.4</t>
  </si>
  <si>
    <t>16.5</t>
  </si>
  <si>
    <t>16.6</t>
  </si>
  <si>
    <t>18.1</t>
  </si>
  <si>
    <t>18.2</t>
  </si>
  <si>
    <t>C0544</t>
  </si>
  <si>
    <t>C0864</t>
  </si>
  <si>
    <t>74125/2</t>
  </si>
  <si>
    <t>74130/1</t>
  </si>
  <si>
    <t>74130/3</t>
  </si>
  <si>
    <t>15.4</t>
  </si>
  <si>
    <t>9.5</t>
  </si>
  <si>
    <t xml:space="preserve">IMPERMEABILIZAÇÃO </t>
  </si>
  <si>
    <t>11.2</t>
  </si>
  <si>
    <t>14.3</t>
  </si>
  <si>
    <t>14.4</t>
  </si>
  <si>
    <t>SISTEMAS DE PISOS INTERNOS E EXTERNOS (PAVIMENTAÇÃO)</t>
  </si>
  <si>
    <t>% ITEM</t>
  </si>
  <si>
    <t xml:space="preserve">FUNDAÇÕES </t>
  </si>
  <si>
    <t>Valores totais</t>
  </si>
  <si>
    <t>6.1.1</t>
  </si>
  <si>
    <t>6.1.2</t>
  </si>
  <si>
    <t>6.1.3</t>
  </si>
  <si>
    <t>6.2.1</t>
  </si>
  <si>
    <t>6.3.1</t>
  </si>
  <si>
    <t>6.4.1</t>
  </si>
  <si>
    <t>6.4.2</t>
  </si>
  <si>
    <t>6.4.3</t>
  </si>
  <si>
    <t>6.4.4</t>
  </si>
  <si>
    <t>6.4.5</t>
  </si>
  <si>
    <t>6.5.1</t>
  </si>
  <si>
    <t>10.1.2</t>
  </si>
  <si>
    <t>12.1.1</t>
  </si>
  <si>
    <t>12.1.2</t>
  </si>
  <si>
    <t>12.2.1</t>
  </si>
  <si>
    <t>12.2.2</t>
  </si>
  <si>
    <t>12.2.3</t>
  </si>
  <si>
    <t>12.2.4</t>
  </si>
  <si>
    <t>13.1.1</t>
  </si>
  <si>
    <t>13.1.2</t>
  </si>
  <si>
    <t>13.1.3</t>
  </si>
  <si>
    <t>13.1.4</t>
  </si>
  <si>
    <t>13.1.5</t>
  </si>
  <si>
    <t>13.1.6</t>
  </si>
  <si>
    <t>13.2.1</t>
  </si>
  <si>
    <t>13.2.2</t>
  </si>
  <si>
    <t>13.2.3</t>
  </si>
  <si>
    <t>13.2.4</t>
  </si>
  <si>
    <t>13.2.5</t>
  </si>
  <si>
    <t>13.2.6</t>
  </si>
  <si>
    <t>17.1.1</t>
  </si>
  <si>
    <t>17.1.2</t>
  </si>
  <si>
    <t>17.1.3</t>
  </si>
  <si>
    <t>17.1.4</t>
  </si>
  <si>
    <t>17.1.5</t>
  </si>
  <si>
    <t>17.1.6</t>
  </si>
  <si>
    <t>17.1.7</t>
  </si>
  <si>
    <t>17.1.8</t>
  </si>
  <si>
    <t>17.2.1</t>
  </si>
  <si>
    <t>17.2.2</t>
  </si>
  <si>
    <t>17.2.3</t>
  </si>
  <si>
    <t>17.2.4</t>
  </si>
  <si>
    <t>17.2.5</t>
  </si>
  <si>
    <t>17.2.6</t>
  </si>
  <si>
    <t>17.3.1</t>
  </si>
  <si>
    <t>17.3.2</t>
  </si>
  <si>
    <t>17.3.3</t>
  </si>
  <si>
    <t>17.3.4</t>
  </si>
  <si>
    <t>17.3.5</t>
  </si>
  <si>
    <t>17.4.1</t>
  </si>
  <si>
    <t>17.4.2</t>
  </si>
  <si>
    <t>17.4.3</t>
  </si>
  <si>
    <t>17.4.4</t>
  </si>
  <si>
    <t>17.4.5</t>
  </si>
  <si>
    <t>17.4.6</t>
  </si>
  <si>
    <t>17.4.7</t>
  </si>
  <si>
    <t>17.4.8</t>
  </si>
  <si>
    <t>18.1.4</t>
  </si>
  <si>
    <t>18.1.5</t>
  </si>
  <si>
    <t>18.2.1</t>
  </si>
  <si>
    <t>18.2.2</t>
  </si>
  <si>
    <t>18.2.3</t>
  </si>
  <si>
    <t>C3579</t>
  </si>
  <si>
    <t>C4533</t>
  </si>
  <si>
    <t>C4530</t>
  </si>
  <si>
    <t>C4562</t>
  </si>
  <si>
    <t>PINTURA</t>
  </si>
  <si>
    <t>19.1</t>
  </si>
  <si>
    <t>SERVIÇOS PRELIMINARES</t>
  </si>
  <si>
    <t>ESQUADRIAS</t>
  </si>
  <si>
    <t>7.7</t>
  </si>
  <si>
    <t>PAVIMENTAÇÃO INTERNA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</si>
  <si>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</si>
  <si>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</si>
  <si>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</si>
  <si>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</si>
  <si>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</si>
  <si>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</si>
  <si>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</si>
  <si>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</si>
  <si>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CPU</t>
  </si>
  <si>
    <t>Joelho PVC 45º soldável Ø 25mm, fornecimento e instalação</t>
  </si>
  <si>
    <t>Joelho PVC 90º soldável Ø 20mm, fornecimento e instalação</t>
  </si>
  <si>
    <t>Joelho PVC 90º soldável Ø 25mm, fornecimento e instalação</t>
  </si>
  <si>
    <t>Joelho PVC 90º soldável Ø 40mm, fornecimento e instalação</t>
  </si>
  <si>
    <t>Tubo de PVC Série Normal Ø 100mm, fornecimento e instalação</t>
  </si>
  <si>
    <t>Tubo de PVC Série Normal Ø 40mm, fornecimento e instalação</t>
  </si>
  <si>
    <t>Tubo de PVC Série Normal Ø 50mm, fornecimento e instalação</t>
  </si>
  <si>
    <t>Joelho PVC 45º Ø 40mm, fornecimento e instalação</t>
  </si>
  <si>
    <t>Joelho PVC 90º Ø 100mm, fornecimento e instalação</t>
  </si>
  <si>
    <t>Joelho PVC 90º Ø 40mm, fornecimento e instalação</t>
  </si>
  <si>
    <t>Junção PVC simples 100mm x 100mm, fornecimento e instalação</t>
  </si>
  <si>
    <t>11.7</t>
  </si>
  <si>
    <t>Revestimento cerâmico para piso com placas de dimensões 40x40cm antiderrapante</t>
  </si>
  <si>
    <t>SISTEMAS DE COBERTURA</t>
  </si>
  <si>
    <t>Saboneteira de sobrepor fixa em parede, fornecimento e instalação</t>
  </si>
  <si>
    <t>JANELAS DE ALUMÍNIO</t>
  </si>
  <si>
    <t>Tê PVC sanitário 40mm x 40mm, fornecimento e instalação</t>
  </si>
  <si>
    <t>Tubo PVC soldável Ø 20mm, fornecimento e instalação</t>
  </si>
  <si>
    <t>Tubo PVC soldável Ø 25mm, fornecimento e instalação</t>
  </si>
  <si>
    <t>Tê PVC soldável Ø 25mm, fornecimento e instalação</t>
  </si>
  <si>
    <t>Tê PVC soldável Ø 40mm, fornecimento e instalação</t>
  </si>
  <si>
    <t>Forro de PVC com estrutura em aço</t>
  </si>
  <si>
    <t>Tê PVC soldável Ø 20mm, fornecimento e instalação</t>
  </si>
  <si>
    <t>Disjuntor termomagnético monopolar 16A, fornecimento e instalação</t>
  </si>
  <si>
    <t>Torneira de boia Ø 25mm, fornecimento e instalação</t>
  </si>
  <si>
    <t>Joelho PVC 45º Ø 100mm, fornecimento e instalação</t>
  </si>
  <si>
    <t>UN.</t>
  </si>
  <si>
    <t>REGISTROS E OUTROS</t>
  </si>
  <si>
    <t>PORTAS DE ALUMÍNIO</t>
  </si>
  <si>
    <t>Cabo de cobre flexível, isolado, seção de 2,5mm²; anti-chama 450/750V</t>
  </si>
  <si>
    <t>CABOS E FIOS CONDUTORES</t>
  </si>
  <si>
    <t>Conjunto de mastros para bandeiras em ferro galvanizado e plataforma de concreto</t>
  </si>
  <si>
    <t>Cumeeira com telha cerâmica emboçada, argamassa traço 1:2:8 (cimento, cal e areia)</t>
  </si>
  <si>
    <t>Sumidouro em alvenaria Ø 3,00x4,50m</t>
  </si>
  <si>
    <t>Tela metálica para ventilação de gás # 3 a 7cm com requadro em alumínio</t>
  </si>
  <si>
    <t>Tubo PVC soldável Ø 40mm, fornecimento e instalação</t>
  </si>
  <si>
    <t>PM1 - Porta de madeira para pintura, semi-oca (leve ou média), dimensões 80x210cm, espessura 3,5cm; incluso dobradiças, batentes e fechadura</t>
  </si>
  <si>
    <t>PM2 - Porta de madeira para pintura, semi-oca (leve ou média), dimensões 80x210cm, espessura 3,5cm; incluso dobradiças, batentes e fechadura</t>
  </si>
  <si>
    <t>PM3 - Porta de madeira para pintura, semi-oca (leve ou média), dimensões 80x210cm, espessura 3,5cm; incluso dobradiças, batentes e fechadura</t>
  </si>
  <si>
    <t>Pintura em látex PVA sobre teto, 2 demãos</t>
  </si>
  <si>
    <t>Pintura em látex acrílico sobre paredes internas, 2 demãos</t>
  </si>
  <si>
    <t>Pintura em látex acrílico sobre paredes externas, 2 demãos</t>
  </si>
  <si>
    <t>Pintura em esmalte sintético acetinado sobre esquadrias de madeira, 2 demãos</t>
  </si>
  <si>
    <t>Pintura em esmalte acetinado sobre superfície metálica, 2 demãos</t>
  </si>
  <si>
    <t>Registro de gaveta bruto Ø 1", fornecimento e instalação</t>
  </si>
  <si>
    <t>Registro de gaveta bruto Ø 1½", fornecimento e instalação</t>
  </si>
  <si>
    <t>Quadro de distribuição de energia para 12 disjuntores, fornecimento e instalação</t>
  </si>
  <si>
    <t>PINTURAS E ACABAMENTOS</t>
  </si>
  <si>
    <t>REVESTIMENTOS INTERNO E EXTERNO</t>
  </si>
  <si>
    <t>ILUMINAÇÃO, TOMADAS E INTERRUPTORES</t>
  </si>
  <si>
    <t>LOUÇAS, ACESSÓRIOS E METAIS</t>
  </si>
  <si>
    <t>SISTEMAS DE PISOS</t>
  </si>
  <si>
    <t>Válvula de descarga 1½" com registro e acabamento cromado, fornecimento e instalação</t>
  </si>
  <si>
    <t>MINISTÉRIO DA EDUCAÇÃO</t>
  </si>
  <si>
    <t xml:space="preserve">2 - Este orçamento de projeto básico está em conformidade com o disposto na Resolução do CONFEA nº 361 de 10 de dezembro de 1991, alínea f. </t>
  </si>
  <si>
    <t>INSTALAÇÃO HIDRÁULICA</t>
  </si>
  <si>
    <t>INSTALAÇÃO SANITÁRIA</t>
  </si>
  <si>
    <t>Caixa d'água em fibra de vidro, capacidade 4000L, fornecimento e instalação</t>
  </si>
  <si>
    <t>Peças de apoio para PNE em aço inox para WC, nas portas PM1 e PM3</t>
  </si>
  <si>
    <t>Dispositivo diferencial residual 25A, fornecimento e instalação</t>
  </si>
  <si>
    <t>Disjuntor termomagnético monopolar 10A, fornecimento e instalação</t>
  </si>
  <si>
    <t>Disjuntor termomagnético bipolar 25A, fornecimento e instalação</t>
  </si>
  <si>
    <t>Cabo de cobre flexível, isolado, seção de 4mm²; anti-chama 450/750V</t>
  </si>
  <si>
    <t>Fossa séptica (dimensões internas 3,00x1,70x1,50m)</t>
  </si>
  <si>
    <t>Emassamento de paredes internas e tetos com massa PVA, 2 demãos</t>
  </si>
  <si>
    <t>Terminal de Ventilação Série Normal Ø 50mm, fornecimento e instalação</t>
  </si>
  <si>
    <t>Eletroduto PVC flexível corrugado reforçado Ø 25mm, fornecimento e instalação</t>
  </si>
  <si>
    <t>Eletroduto PVC flexível corrugado reforçado Ø 32mm, fornecimento e instalação</t>
  </si>
  <si>
    <t>Caixa de passagem octogonal 4x4" em chapa galvanizada, fornecimento e instalação</t>
  </si>
  <si>
    <t>Cabo CCE-50, fornecimento e instalação</t>
  </si>
  <si>
    <t>Cabo coaxial, fornecimento e instalação</t>
  </si>
  <si>
    <t>Dispositivo de proteção contra surtos de tensão 40kA/175V, fornecimento e instalação</t>
  </si>
  <si>
    <t>Corrimãos em perfis metálicos para rampa de acesso, fornecimento e instalação</t>
  </si>
  <si>
    <t>Caixa Sifonada 100x100x50mm, fornecimento e instalação</t>
  </si>
  <si>
    <t>Torneira de parede de uso geral para jardim ou tanque, fornecimento e instalação</t>
  </si>
  <si>
    <t>Peitoril em granito cinza andorinha, espessura 2cm</t>
  </si>
  <si>
    <t>GERAL</t>
  </si>
  <si>
    <t>Revestimento cerâmico com placas de dimensões 30x40cm aplicadas à meia altura das paredes</t>
  </si>
  <si>
    <t>Revestimento cerâmico com placas de dimensões 30x40cm aplicadas à altura inteira das paredes</t>
  </si>
  <si>
    <t>Revestimento cerâmico com placas de dimensões 10x10cm aplicadas à meia altura das paredes</t>
  </si>
  <si>
    <t>Rodameio em madeira boleada parafusado em parede</t>
  </si>
  <si>
    <t>Espelho cristal com moldura em alumínio e compensado plastificado, espessura 4mm</t>
  </si>
  <si>
    <t>ESQUADRIA, PORTÃO E GRADIL METÁLICO</t>
  </si>
  <si>
    <t>PA1 - Porta de alumínio de abrir, dimensões 80x210cm com veneziana e vidro mini boreal</t>
  </si>
  <si>
    <t>J-01 Janela basculante de alumínio, dimensões 100x40cm com vidro mini boreal</t>
  </si>
  <si>
    <t>J-02 Janela basculante de alumínio, dimensões 220x110cm com vidro liso</t>
  </si>
  <si>
    <t>J-03 Janela de correr em alumínio com 2 folhas fixas e 2 móveis, dimensões 200x100cm com vidro liso</t>
  </si>
  <si>
    <t>J-04 Janela basculante de alumínio, dimensões 150x110cm com vidro liso</t>
  </si>
  <si>
    <t>J-05 Janela de correr em alumínio com 1 folha fixa e 1 móvel, dimensões 150x110cm com vidro liso</t>
  </si>
  <si>
    <t>Caixa de passagem PVC 4x4" com tampa parafusada, fornecimento e instalação</t>
  </si>
  <si>
    <t>Caixa de passagem 30x30x40cm em alvenaria com tampa, fornecimento e instalação</t>
  </si>
  <si>
    <t>Caixa de passagem 60x60x70cm em alvenaria com tampa, fornecimento e instalação</t>
  </si>
  <si>
    <t>Luminária 2x32W de sobrepor completa, fornecimento e instalação</t>
  </si>
  <si>
    <t>Verniz sintético sobre rodameio de madeira, 2 demãos</t>
  </si>
  <si>
    <t>Bacia Sanitária Convencional em louça branca, fornecimento e instalação</t>
  </si>
  <si>
    <t>Lavatório Pequeno Ravena/Izy cor Branco Gelo, código L.915; DECA ou equivalente</t>
  </si>
  <si>
    <t>Tanque Grande 40L cor Branco Gelo, código TQ.03; DECA ou equivalente</t>
  </si>
  <si>
    <t>Torneira para cozinha de mesa bica móvel Izy, código 1167.C37; DECA ou equivalente</t>
  </si>
  <si>
    <t>Torneira para lavatório de mesa bica baixa Izy, código 1193.C37; DECA ou equivalente</t>
  </si>
  <si>
    <t>Torneira de parede de uso geral com bico para mangueira Izy, código 1153.C37; DECA ou equivalente</t>
  </si>
  <si>
    <t>Papeleira Metálica Linha Izy, código 2020.C37, DECA ou equivalente; fornecimento e instalação</t>
  </si>
  <si>
    <t>Caixa de gordura sifonada em alvenaria 90x90x120cm</t>
  </si>
  <si>
    <t>Caixa de inspeção em alvenaria 90x90x60cm</t>
  </si>
  <si>
    <t>Ralo Seco PVC rígido 100mm x 40mm, fornecimento e instalação</t>
  </si>
  <si>
    <t>TUBULAÇÕES E CONEXÕES DE PVC</t>
  </si>
  <si>
    <t>CAIXAS E ACESSÓRIOS</t>
  </si>
  <si>
    <t>13.1.7</t>
  </si>
  <si>
    <t>13.1.8</t>
  </si>
  <si>
    <t>13.1.9</t>
  </si>
  <si>
    <t>13.1.10</t>
  </si>
  <si>
    <t>Tubo de aço galvanizado Ø ¾" inclusive conexões, fornecimento e instalação</t>
  </si>
  <si>
    <t>Extintor PQS (ABC) 6kg, fornecimento e instalação</t>
  </si>
  <si>
    <t>Extintor CO2 (BC) 6kg, fornecimento e instalação</t>
  </si>
  <si>
    <t>Tomada universal 2P+T 15A/250V com suporte e placa, fornecimento e instalação</t>
  </si>
  <si>
    <t>Interruptor simples 1 tecla 10A/250V com suporte e placa, fornecimento e instalação</t>
  </si>
  <si>
    <t>Interruptor simples 3 teclas 10A/250V com suporte e placa, fornecimento e instalação</t>
  </si>
  <si>
    <t>Interruptor paralelo 1 tecla 10A/250V com suporte e placa, fornecimento e instalação</t>
  </si>
  <si>
    <t>Tomada universal 2P+T 20A/250V com suporte e placa, fornecimento e instalação</t>
  </si>
  <si>
    <t>Tomada dupla de embutir 2P+T 15A/250V com suporte e placa, fornecimento e instalação</t>
  </si>
  <si>
    <t>Quadro de medição padrão popular, fornecimento e instalação</t>
  </si>
  <si>
    <t>Massa única em teto com argamassa traço 1:2:8 (cimento, cal e areia), espessura 1cm</t>
  </si>
  <si>
    <t>Verniz sintético sobre estrutura de madeira, 2 demãos</t>
  </si>
  <si>
    <t>Ministério da Educação</t>
  </si>
  <si>
    <r>
      <t>Obra</t>
    </r>
    <r>
      <rPr>
        <sz val="10"/>
        <rFont val="Arial"/>
        <family val="2"/>
      </rPr>
      <t>: Projeto Padrão FNDE - 01 SALAS DE AULA</t>
    </r>
  </si>
  <si>
    <r>
      <t>Município</t>
    </r>
    <r>
      <rPr>
        <sz val="10"/>
        <rFont val="Arial"/>
        <family val="2"/>
      </rPr>
      <t>:</t>
    </r>
  </si>
  <si>
    <r>
      <t>Endereço</t>
    </r>
    <r>
      <rPr>
        <sz val="10"/>
        <rFont val="Arial"/>
        <family val="2"/>
      </rPr>
      <t>:</t>
    </r>
  </si>
  <si>
    <t>PLANEJAMENTO</t>
  </si>
  <si>
    <t xml:space="preserve">MOVIMENTO DE TERRAS </t>
  </si>
  <si>
    <t>INSTALAÇÕES HIDRÁULICA</t>
  </si>
  <si>
    <t>INSTALAÇÕES SANITÁRIAS</t>
  </si>
  <si>
    <t>LOUÇAS E METAIS</t>
  </si>
  <si>
    <t>SISTEMA DE PROTEÇÃO CONTRA INCÊNCIO</t>
  </si>
  <si>
    <t>INSTALAÇÕES ELÉTRICAS E TELEFÔNICAS (110V/220V)</t>
  </si>
  <si>
    <t>CUSTO (R$)</t>
  </si>
  <si>
    <t>PREÇO (R$)</t>
  </si>
  <si>
    <t>Valor TOTAL com BDI</t>
  </si>
  <si>
    <t>INSTALAÇÃO ELÉTRICA - 110V</t>
  </si>
  <si>
    <t>Disjuntor termomagnético bipolar 50A, fornecimento e instalação</t>
  </si>
  <si>
    <t>Cabo de cobre flexível, isolado, seção de 10mm²; anti-chama 450/750V</t>
  </si>
  <si>
    <t>Limpeza geral</t>
  </si>
  <si>
    <t>SINAPI</t>
  </si>
  <si>
    <t>1 - Esta planilha orçamentária refere-se  ao projeto básico da Escola 02 salas de aula.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</si>
  <si>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>INS. SINAPI</t>
  </si>
  <si>
    <t>C1208</t>
  </si>
  <si>
    <t>73994/1</t>
  </si>
  <si>
    <t>Abrigo para Central de GLP, em concreto</t>
  </si>
  <si>
    <t xml:space="preserve">Armação em tela de aço 4,2mm, malha 15x15cm </t>
  </si>
  <si>
    <t>Cotovelo de aço galvanizado Ø 3/4"</t>
  </si>
  <si>
    <t>Manômetro NPT 1/4, 0 a 300 Psi</t>
  </si>
  <si>
    <t>C4394</t>
  </si>
  <si>
    <t>Luminária de emergência de 31 Leds autonomia minima de 1 hora</t>
  </si>
  <si>
    <t>Marcação no Piso - 1 x 1m para hidrante</t>
  </si>
  <si>
    <t>Placa de sinalização em pvc cod 17 - (316x158) Mensagem "Saída"</t>
  </si>
  <si>
    <t>Placa de sinalização em pvc cod 23 - (300x300) Extintor de Incêndio</t>
  </si>
  <si>
    <t>73953/8</t>
  </si>
  <si>
    <t>73953/4</t>
  </si>
  <si>
    <t>Luminária 2x18W de sobrepor completa, fornecimento e instalação</t>
  </si>
  <si>
    <t>COMP. 01</t>
  </si>
  <si>
    <t>C1869</t>
  </si>
  <si>
    <t>BDI :</t>
  </si>
  <si>
    <t>Contrapartida</t>
  </si>
  <si>
    <t>Obra: Construção de 02 Salas de aula no Povoado de Imbiaçaba no municipio de Santa Inês</t>
  </si>
  <si>
    <t>Estado: Paraná</t>
  </si>
  <si>
    <t>Planilha Orçamentária  -  Reprogramação 01</t>
  </si>
  <si>
    <t>Data de preço: Sinapi Fevereiro/2018 sem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</si>
</sst>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#,##0.00&quot; &quot;;&quot; (&quot;#,##0.00&quot;)&quot;;&quot; -&quot;#&quot; &quot;;@&quot; &quot;"/>
    <numFmt numFmtId="167" formatCode="#,##0.00&quot; &quot;;&quot;-&quot;#,##0.00&quot; &quot;;&quot; -&quot;#&quot; &quot;;@&quot; &quot;"/>
    <numFmt numFmtId="168" formatCode="[$R$-416]&quot; &quot;#,##0.00;[Red]&quot;-&quot;[$R$-416]&quot; &quot;#,##0.00"/>
    <numFmt numFmtId="169" formatCode="_-* #,##0.00\ _€_-;\-* #,##0.00\ _€_-;_-* &quot;-&quot;??\ _€_-;_-@_-"/>
    <numFmt numFmtId="170" formatCode="#\,##0.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\$#."/>
    <numFmt numFmtId="174" formatCode="#.00"/>
    <numFmt numFmtId="175" formatCode="0.00_)"/>
    <numFmt numFmtId="176" formatCode="%#.00"/>
    <numFmt numFmtId="177" formatCode="#\,##0.00"/>
    <numFmt numFmtId="178" formatCode="#,"/>
    <numFmt numFmtId="179" formatCode="_(* #,##0_);_(* \(#,##0\);_(* &quot;-&quot;_);_(@_)"/>
  </numFmts>
  <fonts count="44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0"/>
      <name val="Arial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67">
    <xf numFmtId="0" fontId="0" fillId="0" borderId="0"/>
    <xf numFmtId="0" fontId="14" fillId="0" borderId="0" applyNumberFormat="0" applyBorder="0" applyProtection="0"/>
    <xf numFmtId="0" fontId="14" fillId="0" borderId="0" applyNumberFormat="0" applyBorder="0" applyProtection="0"/>
    <xf numFmtId="166" fontId="14" fillId="0" borderId="0" applyBorder="0" applyProtection="0"/>
    <xf numFmtId="166" fontId="14" fillId="0" borderId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167" fontId="15" fillId="0" borderId="0" applyBorder="0" applyProtection="0"/>
    <xf numFmtId="0" fontId="16" fillId="0" borderId="0" applyNumberFormat="0" applyBorder="0" applyProtection="0">
      <alignment horizontal="center"/>
    </xf>
    <xf numFmtId="0" fontId="16" fillId="0" borderId="0" applyNumberFormat="0" applyBorder="0" applyProtection="0">
      <alignment horizontal="center" textRotation="90"/>
    </xf>
    <xf numFmtId="0" fontId="11" fillId="0" borderId="0"/>
    <xf numFmtId="9" fontId="11" fillId="0" borderId="0" applyFont="0" applyFill="0" applyBorder="0" applyAlignment="0" applyProtection="0"/>
    <xf numFmtId="0" fontId="17" fillId="0" borderId="0" applyNumberFormat="0" applyBorder="0" applyProtection="0"/>
    <xf numFmtId="168" fontId="17" fillId="0" borderId="0" applyBorder="0" applyProtection="0"/>
    <xf numFmtId="165" fontId="13" fillId="0" borderId="0" applyFont="0" applyFill="0" applyBorder="0" applyAlignment="0" applyProtection="0"/>
    <xf numFmtId="165" fontId="11" fillId="0" borderId="0" applyFont="0" applyFill="0" applyBorder="0" applyAlignment="0" applyProtection="0"/>
    <xf numFmtId="166" fontId="14" fillId="0" borderId="0" applyBorder="0" applyProtection="0"/>
    <xf numFmtId="0" fontId="11" fillId="0" borderId="0"/>
    <xf numFmtId="0" fontId="11" fillId="0" borderId="0"/>
    <xf numFmtId="0" fontId="11" fillId="0" borderId="0"/>
    <xf numFmtId="0" fontId="18" fillId="0" borderId="0"/>
    <xf numFmtId="165" fontId="11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0" fillId="0" borderId="0"/>
    <xf numFmtId="0" fontId="9" fillId="0" borderId="0"/>
    <xf numFmtId="0" fontId="21" fillId="0" borderId="0"/>
    <xf numFmtId="165" fontId="13" fillId="0" borderId="0" applyFont="0" applyFill="0" applyBorder="0" applyAlignment="0" applyProtection="0"/>
    <xf numFmtId="0" fontId="18" fillId="0" borderId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 applyNumberFormat="0" applyBorder="0" applyProtection="0"/>
    <xf numFmtId="0" fontId="22" fillId="0" borderId="0" applyNumberFormat="0" applyFill="0" applyBorder="0" applyAlignment="0" applyProtection="0">
      <alignment vertical="top"/>
      <protection locked="0"/>
    </xf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0" fontId="23" fillId="0" borderId="0"/>
    <xf numFmtId="0" fontId="20" fillId="0" borderId="0"/>
    <xf numFmtId="0" fontId="8" fillId="0" borderId="0"/>
    <xf numFmtId="9" fontId="18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7" fillId="0" borderId="0"/>
    <xf numFmtId="43" fontId="7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165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6" fillId="0" borderId="0"/>
    <xf numFmtId="9" fontId="25" fillId="0" borderId="0" applyFont="0" applyFill="0" applyBorder="0" applyAlignment="0" applyProtection="0"/>
    <xf numFmtId="0" fontId="27" fillId="0" borderId="0"/>
    <xf numFmtId="169" fontId="11" fillId="0" borderId="0" applyFont="0" applyFill="0" applyBorder="0" applyAlignment="0" applyProtection="0"/>
    <xf numFmtId="170" fontId="28" fillId="0" borderId="0">
      <protection locked="0"/>
    </xf>
    <xf numFmtId="0" fontId="12" fillId="6" borderId="27" applyFill="0" applyBorder="0" applyAlignment="0" applyProtection="0">
      <alignment vertical="center"/>
      <protection locked="0"/>
    </xf>
    <xf numFmtId="171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74" fontId="28" fillId="0" borderId="0">
      <protection locked="0"/>
    </xf>
    <xf numFmtId="174" fontId="28" fillId="0" borderId="0"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38" fontId="30" fillId="2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31" fillId="0" borderId="0"/>
    <xf numFmtId="10" fontId="30" fillId="7" borderId="1" applyNumberFormat="0" applyBorder="0" applyAlignment="0" applyProtection="0"/>
    <xf numFmtId="0" fontId="11" fillId="0" borderId="0">
      <alignment horizontal="centerContinuous" vertical="justify"/>
    </xf>
    <xf numFmtId="0" fontId="32" fillId="0" borderId="0" applyAlignment="0">
      <alignment horizontal="center"/>
    </xf>
    <xf numFmtId="175" fontId="33" fillId="0" borderId="0"/>
    <xf numFmtId="0" fontId="34" fillId="0" borderId="0">
      <alignment horizontal="left" vertical="center" indent="12"/>
    </xf>
    <xf numFmtId="0" fontId="30" fillId="0" borderId="27" applyBorder="0">
      <alignment horizontal="left" vertical="center" wrapText="1" indent="2"/>
      <protection locked="0"/>
    </xf>
    <xf numFmtId="0" fontId="30" fillId="0" borderId="27" applyBorder="0">
      <alignment horizontal="left" vertical="center" wrapText="1" indent="3"/>
      <protection locked="0"/>
    </xf>
    <xf numFmtId="10" fontId="11" fillId="0" borderId="0" applyFont="0" applyFill="0" applyBorder="0" applyAlignment="0" applyProtection="0"/>
    <xf numFmtId="176" fontId="28" fillId="0" borderId="0">
      <protection locked="0"/>
    </xf>
    <xf numFmtId="176" fontId="28" fillId="0" borderId="0">
      <protection locked="0"/>
    </xf>
    <xf numFmtId="177" fontId="28" fillId="0" borderId="0">
      <protection locked="0"/>
    </xf>
    <xf numFmtId="38" fontId="24" fillId="0" borderId="0" applyFont="0" applyFill="0" applyBorder="0" applyAlignment="0" applyProtection="0"/>
    <xf numFmtId="178" fontId="35" fillId="0" borderId="0">
      <protection locked="0"/>
    </xf>
    <xf numFmtId="179" fontId="25" fillId="0" borderId="0" applyFont="0" applyFill="0" applyBorder="0" applyAlignment="0" applyProtection="0"/>
    <xf numFmtId="0" fontId="24" fillId="0" borderId="0"/>
    <xf numFmtId="0" fontId="36" fillId="0" borderId="0">
      <protection locked="0"/>
    </xf>
    <xf numFmtId="0" fontId="36" fillId="0" borderId="0">
      <protection locked="0"/>
    </xf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7" fillId="0" borderId="0"/>
    <xf numFmtId="165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0" fontId="4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  <xf numFmtId="9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" fillId="0" borderId="0"/>
    <xf numFmtId="0" fontId="11" fillId="0" borderId="0"/>
    <xf numFmtId="9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212">
    <xf numFmtId="0" fontId="0" fillId="0" borderId="0" xfId="0"/>
    <xf numFmtId="0" fontId="12" fillId="0" borderId="0" xfId="1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center" wrapText="1"/>
    </xf>
    <xf numFmtId="0" fontId="11" fillId="0" borderId="0" xfId="10" applyFont="1" applyFill="1" applyBorder="1" applyAlignment="1">
      <alignment horizontal="left" vertical="center" wrapText="1"/>
    </xf>
    <xf numFmtId="0" fontId="11" fillId="0" borderId="0" xfId="10" applyFont="1" applyFill="1" applyBorder="1" applyAlignment="1">
      <alignment vertical="center" wrapText="1"/>
    </xf>
    <xf numFmtId="0" fontId="11" fillId="0" borderId="0" xfId="10" applyFont="1" applyFill="1" applyBorder="1" applyAlignment="1">
      <alignment vertical="center"/>
    </xf>
    <xf numFmtId="0" fontId="11" fillId="0" borderId="0" xfId="10" applyFont="1" applyFill="1" applyAlignment="1">
      <alignment horizontal="center" vertical="center"/>
    </xf>
    <xf numFmtId="0" fontId="11" fillId="0" borderId="0" xfId="10" applyFont="1" applyFill="1" applyAlignment="1">
      <alignment horizontal="center"/>
    </xf>
    <xf numFmtId="0" fontId="11" fillId="0" borderId="0" xfId="10" applyFont="1" applyFill="1" applyAlignment="1">
      <alignment horizontal="left" vertical="center"/>
    </xf>
    <xf numFmtId="0" fontId="11" fillId="0" borderId="0" xfId="10" applyFont="1" applyAlignment="1">
      <alignment vertical="center"/>
    </xf>
    <xf numFmtId="0" fontId="12" fillId="0" borderId="0" xfId="10" applyFont="1" applyFill="1" applyBorder="1" applyAlignment="1">
      <alignment vertical="center"/>
    </xf>
    <xf numFmtId="0" fontId="11" fillId="0" borderId="0" xfId="10" applyFont="1" applyFill="1" applyBorder="1" applyAlignment="1">
      <alignment horizontal="center"/>
    </xf>
    <xf numFmtId="0" fontId="11" fillId="0" borderId="0" xfId="10" applyFont="1" applyFill="1" applyBorder="1" applyAlignment="1">
      <alignment horizontal="left" vertical="center"/>
    </xf>
    <xf numFmtId="0" fontId="12" fillId="4" borderId="1" xfId="10" applyFont="1" applyFill="1" applyBorder="1" applyAlignment="1">
      <alignment vertical="center" wrapText="1"/>
    </xf>
    <xf numFmtId="0" fontId="12" fillId="4" borderId="1" xfId="10" applyFont="1" applyFill="1" applyBorder="1" applyAlignment="1">
      <alignment vertical="center"/>
    </xf>
    <xf numFmtId="0" fontId="12" fillId="0" borderId="1" xfId="10" applyFont="1" applyFill="1" applyBorder="1" applyAlignment="1">
      <alignment horizontal="center" vertical="center" wrapText="1"/>
    </xf>
    <xf numFmtId="0" fontId="11" fillId="0" borderId="10" xfId="10" applyFont="1" applyFill="1" applyBorder="1" applyAlignment="1" applyProtection="1">
      <alignment horizontal="center"/>
      <protection locked="0"/>
    </xf>
    <xf numFmtId="0" fontId="11" fillId="0" borderId="11" xfId="10" applyFont="1" applyFill="1" applyBorder="1" applyAlignment="1" applyProtection="1">
      <alignment horizontal="center"/>
      <protection locked="0"/>
    </xf>
    <xf numFmtId="0" fontId="11" fillId="0" borderId="11" xfId="10" applyFont="1" applyFill="1" applyBorder="1" applyAlignment="1" applyProtection="1">
      <alignment horizontal="left" vertical="center"/>
      <protection locked="0"/>
    </xf>
    <xf numFmtId="0" fontId="11" fillId="0" borderId="11" xfId="10" applyFont="1" applyFill="1" applyBorder="1" applyAlignment="1" applyProtection="1">
      <alignment horizontal="center" vertical="center"/>
      <protection locked="0"/>
    </xf>
    <xf numFmtId="0" fontId="12" fillId="4" borderId="1" xfId="10" applyFont="1" applyFill="1" applyBorder="1" applyAlignment="1">
      <alignment horizontal="center" vertical="center"/>
    </xf>
    <xf numFmtId="165" fontId="11" fillId="0" borderId="0" xfId="26" applyFont="1" applyFill="1" applyAlignment="1">
      <alignment vertical="center"/>
    </xf>
    <xf numFmtId="165" fontId="11" fillId="0" borderId="0" xfId="26" applyFont="1" applyFill="1" applyAlignment="1">
      <alignment horizontal="center" vertical="center"/>
    </xf>
    <xf numFmtId="165" fontId="12" fillId="0" borderId="12" xfId="26" applyFont="1" applyFill="1" applyBorder="1" applyAlignment="1" applyProtection="1">
      <alignment horizontal="center" vertical="center"/>
      <protection locked="0"/>
    </xf>
    <xf numFmtId="165" fontId="11" fillId="0" borderId="0" xfId="26" applyFont="1" applyFill="1" applyBorder="1" applyAlignment="1">
      <alignment vertical="center"/>
    </xf>
    <xf numFmtId="165" fontId="11" fillId="0" borderId="0" xfId="26" applyFont="1" applyFill="1" applyBorder="1" applyAlignment="1">
      <alignment horizontal="center" vertical="center"/>
    </xf>
    <xf numFmtId="165" fontId="12" fillId="2" borderId="1" xfId="26" applyFont="1" applyFill="1" applyBorder="1" applyAlignment="1">
      <alignment vertical="center"/>
    </xf>
    <xf numFmtId="165" fontId="12" fillId="3" borderId="1" xfId="26" applyFont="1" applyFill="1" applyBorder="1" applyAlignment="1">
      <alignment vertical="center"/>
    </xf>
    <xf numFmtId="165" fontId="11" fillId="0" borderId="0" xfId="26" applyFont="1" applyFill="1" applyBorder="1" applyAlignment="1">
      <alignment vertical="center" wrapText="1"/>
    </xf>
    <xf numFmtId="165" fontId="11" fillId="0" borderId="0" xfId="26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165" fontId="12" fillId="0" borderId="0" xfId="26" applyFont="1" applyFill="1" applyBorder="1" applyAlignment="1">
      <alignment horizontal="center" vertical="center"/>
    </xf>
    <xf numFmtId="165" fontId="12" fillId="0" borderId="0" xfId="26" applyFont="1" applyFill="1" applyBorder="1" applyAlignment="1">
      <alignment vertical="center"/>
    </xf>
    <xf numFmtId="0" fontId="11" fillId="2" borderId="1" xfId="10" applyFont="1" applyFill="1" applyBorder="1" applyAlignment="1">
      <alignment vertical="center"/>
    </xf>
    <xf numFmtId="165" fontId="11" fillId="0" borderId="1" xfId="14" applyFont="1" applyFill="1" applyBorder="1" applyAlignment="1">
      <alignment horizontal="right" vertical="center"/>
    </xf>
    <xf numFmtId="0" fontId="12" fillId="4" borderId="1" xfId="10" applyFont="1" applyFill="1" applyBorder="1" applyAlignment="1">
      <alignment horizontal="center" vertical="center" wrapText="1"/>
    </xf>
    <xf numFmtId="0" fontId="11" fillId="4" borderId="0" xfId="10" applyFont="1" applyFill="1" applyAlignment="1">
      <alignment vertical="center"/>
    </xf>
    <xf numFmtId="0" fontId="11" fillId="0" borderId="0" xfId="10" applyFont="1" applyFill="1" applyBorder="1" applyAlignment="1">
      <alignment horizontal="center" vertical="center"/>
    </xf>
    <xf numFmtId="0" fontId="11" fillId="0" borderId="13" xfId="10" applyBorder="1" applyAlignment="1">
      <alignment horizontal="center"/>
    </xf>
    <xf numFmtId="10" fontId="0" fillId="0" borderId="1" xfId="11" applyNumberFormat="1" applyFont="1" applyBorder="1"/>
    <xf numFmtId="0" fontId="11" fillId="0" borderId="1" xfId="10" applyBorder="1"/>
    <xf numFmtId="165" fontId="11" fillId="0" borderId="1" xfId="10" applyNumberFormat="1" applyBorder="1"/>
    <xf numFmtId="9" fontId="11" fillId="5" borderId="1" xfId="11" applyFont="1" applyFill="1" applyBorder="1"/>
    <xf numFmtId="9" fontId="0" fillId="0" borderId="1" xfId="11" applyFont="1" applyFill="1" applyBorder="1"/>
    <xf numFmtId="165" fontId="11" fillId="0" borderId="1" xfId="10" applyNumberFormat="1" applyFill="1" applyBorder="1"/>
    <xf numFmtId="9" fontId="11" fillId="0" borderId="1" xfId="11" applyFont="1" applyFill="1" applyBorder="1"/>
    <xf numFmtId="165" fontId="0" fillId="0" borderId="1" xfId="45" applyFont="1" applyBorder="1"/>
    <xf numFmtId="0" fontId="11" fillId="0" borderId="1" xfId="10" applyBorder="1" applyAlignment="1">
      <alignment horizontal="center"/>
    </xf>
    <xf numFmtId="0" fontId="11" fillId="0" borderId="0" xfId="10"/>
    <xf numFmtId="165" fontId="0" fillId="0" borderId="0" xfId="45" applyFont="1"/>
    <xf numFmtId="10" fontId="11" fillId="3" borderId="14" xfId="10" applyNumberFormat="1" applyFill="1" applyBorder="1"/>
    <xf numFmtId="10" fontId="11" fillId="3" borderId="15" xfId="10" applyNumberFormat="1" applyFill="1" applyBorder="1"/>
    <xf numFmtId="165" fontId="11" fillId="0" borderId="0" xfId="14" applyFont="1" applyFill="1" applyAlignment="1">
      <alignment vertical="center"/>
    </xf>
    <xf numFmtId="165" fontId="11" fillId="0" borderId="0" xfId="14" applyFont="1" applyFill="1" applyBorder="1" applyAlignment="1">
      <alignment vertical="center"/>
    </xf>
    <xf numFmtId="165" fontId="12" fillId="2" borderId="1" xfId="14" applyFont="1" applyFill="1" applyBorder="1" applyAlignment="1">
      <alignment vertical="center"/>
    </xf>
    <xf numFmtId="165" fontId="12" fillId="0" borderId="0" xfId="14" applyFont="1" applyFill="1" applyBorder="1" applyAlignment="1">
      <alignment vertical="center"/>
    </xf>
    <xf numFmtId="0" fontId="12" fillId="0" borderId="27" xfId="10" applyFont="1" applyFill="1" applyBorder="1" applyAlignment="1">
      <alignment vertical="center" wrapText="1"/>
    </xf>
    <xf numFmtId="0" fontId="12" fillId="0" borderId="24" xfId="10" applyFont="1" applyFill="1" applyBorder="1" applyAlignment="1">
      <alignment vertical="center" wrapText="1"/>
    </xf>
    <xf numFmtId="0" fontId="12" fillId="0" borderId="28" xfId="10" applyFont="1" applyFill="1" applyBorder="1" applyAlignment="1">
      <alignment horizontal="right" vertical="center" wrapText="1"/>
    </xf>
    <xf numFmtId="49" fontId="12" fillId="2" borderId="27" xfId="10" applyNumberFormat="1" applyFont="1" applyFill="1" applyBorder="1" applyAlignment="1">
      <alignment vertical="center"/>
    </xf>
    <xf numFmtId="49" fontId="12" fillId="2" borderId="24" xfId="10" applyNumberFormat="1" applyFont="1" applyFill="1" applyBorder="1" applyAlignment="1">
      <alignment vertical="center"/>
    </xf>
    <xf numFmtId="49" fontId="12" fillId="2" borderId="28" xfId="10" applyNumberFormat="1" applyFont="1" applyFill="1" applyBorder="1" applyAlignment="1">
      <alignment horizontal="right" vertical="center"/>
    </xf>
    <xf numFmtId="0" fontId="11" fillId="0" borderId="9" xfId="10" applyFont="1" applyFill="1" applyBorder="1" applyAlignment="1">
      <alignment vertical="center" wrapText="1"/>
    </xf>
    <xf numFmtId="0" fontId="19" fillId="0" borderId="9" xfId="10" applyFont="1" applyFill="1" applyBorder="1" applyAlignment="1">
      <alignment vertical="center" wrapText="1"/>
    </xf>
    <xf numFmtId="165" fontId="11" fillId="0" borderId="1" xfId="14" applyFont="1" applyFill="1" applyBorder="1" applyAlignment="1">
      <alignment vertical="center"/>
    </xf>
    <xf numFmtId="165" fontId="12" fillId="0" borderId="1" xfId="14" applyFont="1" applyFill="1" applyBorder="1" applyAlignment="1">
      <alignment vertical="center" wrapText="1"/>
    </xf>
    <xf numFmtId="49" fontId="12" fillId="3" borderId="3" xfId="10" applyNumberFormat="1" applyFont="1" applyFill="1" applyBorder="1" applyAlignment="1">
      <alignment horizontal="center" vertical="center" wrapText="1"/>
    </xf>
    <xf numFmtId="165" fontId="12" fillId="3" borderId="25" xfId="26" applyFont="1" applyFill="1" applyBorder="1" applyAlignment="1">
      <alignment horizontal="center" vertical="center" wrapText="1"/>
    </xf>
    <xf numFmtId="4" fontId="12" fillId="3" borderId="3" xfId="10" applyNumberFormat="1" applyFont="1" applyFill="1" applyBorder="1" applyAlignment="1">
      <alignment horizontal="center" vertical="center" wrapText="1"/>
    </xf>
    <xf numFmtId="4" fontId="12" fillId="3" borderId="4" xfId="10" applyNumberFormat="1" applyFont="1" applyFill="1" applyBorder="1" applyAlignment="1">
      <alignment horizontal="center" vertical="center" wrapText="1"/>
    </xf>
    <xf numFmtId="0" fontId="11" fillId="0" borderId="0" xfId="10" applyFont="1" applyFill="1" applyBorder="1" applyAlignment="1">
      <alignment horizontal="center" vertical="center" wrapText="1"/>
    </xf>
    <xf numFmtId="49" fontId="12" fillId="3" borderId="14" xfId="1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24" xfId="1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39" fillId="0" borderId="0" xfId="10" applyFont="1" applyFill="1" applyBorder="1" applyAlignment="1">
      <alignment horizontal="right" vertical="center" wrapText="1"/>
    </xf>
    <xf numFmtId="0" fontId="11" fillId="0" borderId="26" xfId="0" applyFont="1" applyFill="1" applyBorder="1" applyAlignment="1">
      <alignment horizontal="left" vertical="center" wrapText="1"/>
    </xf>
    <xf numFmtId="0" fontId="34" fillId="0" borderId="5" xfId="10" applyFont="1" applyBorder="1" applyAlignment="1">
      <alignment vertical="center"/>
    </xf>
    <xf numFmtId="0" fontId="34" fillId="0" borderId="6" xfId="10" applyFont="1" applyBorder="1" applyAlignment="1">
      <alignment vertical="center"/>
    </xf>
    <xf numFmtId="0" fontId="34" fillId="0" borderId="7" xfId="10" applyFont="1" applyBorder="1" applyAlignment="1">
      <alignment vertical="center"/>
    </xf>
    <xf numFmtId="0" fontId="11" fillId="0" borderId="0" xfId="10" applyFont="1" applyAlignment="1">
      <alignment horizontal="left" vertical="center"/>
    </xf>
    <xf numFmtId="0" fontId="11" fillId="0" borderId="0" xfId="10" applyFont="1" applyAlignment="1">
      <alignment horizontal="center" vertical="center"/>
    </xf>
    <xf numFmtId="165" fontId="11" fillId="0" borderId="0" xfId="45" applyFont="1" applyAlignment="1">
      <alignment horizontal="center" vertical="center"/>
    </xf>
    <xf numFmtId="0" fontId="12" fillId="0" borderId="5" xfId="10" applyFont="1" applyBorder="1" applyAlignment="1">
      <alignment vertical="center"/>
    </xf>
    <xf numFmtId="0" fontId="12" fillId="0" borderId="6" xfId="10" applyFont="1" applyBorder="1" applyAlignment="1">
      <alignment vertical="center"/>
    </xf>
    <xf numFmtId="0" fontId="11" fillId="0" borderId="6" xfId="10" applyFont="1" applyBorder="1" applyAlignment="1">
      <alignment horizontal="left" vertical="center"/>
    </xf>
    <xf numFmtId="0" fontId="11" fillId="0" borderId="6" xfId="10" applyFont="1" applyBorder="1" applyAlignment="1">
      <alignment horizontal="center" vertical="center"/>
    </xf>
    <xf numFmtId="165" fontId="11" fillId="0" borderId="6" xfId="45" applyFont="1" applyBorder="1" applyAlignment="1">
      <alignment horizontal="center" vertical="center"/>
    </xf>
    <xf numFmtId="0" fontId="11" fillId="0" borderId="6" xfId="10" applyFont="1" applyBorder="1" applyAlignment="1">
      <alignment vertical="center"/>
    </xf>
    <xf numFmtId="0" fontId="11" fillId="0" borderId="7" xfId="10" applyFont="1" applyBorder="1" applyAlignment="1">
      <alignment horizontal="center" vertical="center"/>
    </xf>
    <xf numFmtId="0" fontId="12" fillId="0" borderId="8" xfId="10" applyFont="1" applyBorder="1" applyAlignment="1">
      <alignment vertical="center"/>
    </xf>
    <xf numFmtId="0" fontId="12" fillId="0" borderId="0" xfId="10" applyFont="1" applyBorder="1" applyAlignment="1">
      <alignment vertical="center"/>
    </xf>
    <xf numFmtId="0" fontId="11" fillId="0" borderId="0" xfId="10" applyFont="1" applyBorder="1" applyAlignment="1">
      <alignment horizontal="left" vertical="center"/>
    </xf>
    <xf numFmtId="0" fontId="11" fillId="0" borderId="0" xfId="10" applyFont="1" applyBorder="1" applyAlignment="1">
      <alignment horizontal="center" vertical="center"/>
    </xf>
    <xf numFmtId="165" fontId="12" fillId="0" borderId="0" xfId="45" applyFont="1" applyBorder="1" applyAlignment="1">
      <alignment horizontal="center" vertical="center"/>
    </xf>
    <xf numFmtId="9" fontId="11" fillId="0" borderId="0" xfId="10" applyNumberFormat="1" applyFont="1" applyBorder="1" applyAlignment="1">
      <alignment vertical="center"/>
    </xf>
    <xf numFmtId="0" fontId="11" fillId="0" borderId="0" xfId="10" applyFont="1" applyBorder="1" applyAlignment="1">
      <alignment vertical="center"/>
    </xf>
    <xf numFmtId="0" fontId="11" fillId="0" borderId="9" xfId="10" applyFont="1" applyBorder="1" applyAlignment="1">
      <alignment horizontal="center" vertical="center"/>
    </xf>
    <xf numFmtId="0" fontId="12" fillId="0" borderId="10" xfId="10" applyFont="1" applyBorder="1" applyAlignment="1">
      <alignment vertical="center"/>
    </xf>
    <xf numFmtId="0" fontId="12" fillId="0" borderId="11" xfId="10" applyFont="1" applyBorder="1" applyAlignment="1">
      <alignment vertical="center"/>
    </xf>
    <xf numFmtId="0" fontId="11" fillId="0" borderId="11" xfId="10" applyFont="1" applyBorder="1" applyAlignment="1">
      <alignment horizontal="left" vertical="center"/>
    </xf>
    <xf numFmtId="0" fontId="11" fillId="0" borderId="11" xfId="10" applyFont="1" applyBorder="1" applyAlignment="1">
      <alignment horizontal="center" vertical="center"/>
    </xf>
    <xf numFmtId="165" fontId="12" fillId="0" borderId="11" xfId="45" applyFont="1" applyBorder="1" applyAlignment="1">
      <alignment horizontal="center" vertical="center"/>
    </xf>
    <xf numFmtId="0" fontId="11" fillId="0" borderId="11" xfId="10" applyFont="1" applyBorder="1" applyAlignment="1">
      <alignment vertical="center"/>
    </xf>
    <xf numFmtId="0" fontId="11" fillId="0" borderId="12" xfId="10" applyFont="1" applyBorder="1" applyAlignment="1">
      <alignment horizontal="center" vertical="center"/>
    </xf>
    <xf numFmtId="0" fontId="11" fillId="5" borderId="17" xfId="10" applyFill="1" applyBorder="1" applyAlignment="1">
      <alignment horizontal="center"/>
    </xf>
    <xf numFmtId="0" fontId="11" fillId="5" borderId="18" xfId="10" applyFill="1" applyBorder="1" applyAlignment="1">
      <alignment horizontal="center"/>
    </xf>
    <xf numFmtId="0" fontId="11" fillId="5" borderId="18" xfId="10" applyFill="1" applyBorder="1" applyAlignment="1">
      <alignment horizontal="right"/>
    </xf>
    <xf numFmtId="0" fontId="11" fillId="5" borderId="19" xfId="10" applyFill="1" applyBorder="1" applyAlignment="1">
      <alignment horizontal="center"/>
    </xf>
    <xf numFmtId="0" fontId="11" fillId="0" borderId="13" xfId="10" applyBorder="1"/>
    <xf numFmtId="0" fontId="11" fillId="0" borderId="1" xfId="10" applyBorder="1" applyAlignment="1">
      <alignment horizontal="right"/>
    </xf>
    <xf numFmtId="0" fontId="11" fillId="0" borderId="20" xfId="10" applyBorder="1"/>
    <xf numFmtId="49" fontId="11" fillId="0" borderId="1" xfId="10" applyNumberFormat="1" applyBorder="1"/>
    <xf numFmtId="10" fontId="11" fillId="0" borderId="0" xfId="10" applyNumberFormat="1"/>
    <xf numFmtId="9" fontId="0" fillId="0" borderId="20" xfId="11" applyFont="1" applyFill="1" applyBorder="1"/>
    <xf numFmtId="165" fontId="11" fillId="0" borderId="20" xfId="10" applyNumberFormat="1" applyBorder="1"/>
    <xf numFmtId="9" fontId="11" fillId="5" borderId="20" xfId="11" applyFont="1" applyFill="1" applyBorder="1"/>
    <xf numFmtId="9" fontId="11" fillId="0" borderId="20" xfId="11" applyFont="1" applyFill="1" applyBorder="1"/>
    <xf numFmtId="0" fontId="11" fillId="0" borderId="21" xfId="10" applyBorder="1" applyAlignment="1">
      <alignment horizontal="center"/>
    </xf>
    <xf numFmtId="0" fontId="11" fillId="0" borderId="22" xfId="10" applyBorder="1"/>
    <xf numFmtId="165" fontId="0" fillId="0" borderId="22" xfId="45" applyFont="1" applyBorder="1"/>
    <xf numFmtId="10" fontId="0" fillId="0" borderId="22" xfId="11" applyNumberFormat="1" applyFont="1" applyBorder="1"/>
    <xf numFmtId="9" fontId="0" fillId="0" borderId="22" xfId="11" applyFont="1" applyFill="1" applyBorder="1"/>
    <xf numFmtId="165" fontId="11" fillId="0" borderId="23" xfId="10" applyNumberFormat="1" applyBorder="1"/>
    <xf numFmtId="165" fontId="12" fillId="5" borderId="29" xfId="45" applyFont="1" applyFill="1" applyBorder="1"/>
    <xf numFmtId="0" fontId="11" fillId="5" borderId="3" xfId="10" applyFill="1" applyBorder="1"/>
    <xf numFmtId="165" fontId="11" fillId="5" borderId="3" xfId="10" applyNumberFormat="1" applyFill="1" applyBorder="1"/>
    <xf numFmtId="10" fontId="0" fillId="0" borderId="14" xfId="11" applyNumberFormat="1" applyFont="1" applyBorder="1"/>
    <xf numFmtId="10" fontId="0" fillId="0" borderId="15" xfId="11" applyNumberFormat="1" applyFont="1" applyBorder="1"/>
    <xf numFmtId="10" fontId="0" fillId="0" borderId="16" xfId="11" applyNumberFormat="1" applyFont="1" applyBorder="1"/>
    <xf numFmtId="10" fontId="11" fillId="3" borderId="16" xfId="10" applyNumberFormat="1" applyFill="1" applyBorder="1"/>
    <xf numFmtId="165" fontId="12" fillId="0" borderId="0" xfId="26" applyFont="1" applyFill="1" applyBorder="1" applyAlignment="1">
      <alignment horizontal="center" vertical="center" wrapText="1"/>
    </xf>
    <xf numFmtId="0" fontId="11" fillId="0" borderId="1" xfId="182" applyFont="1" applyFill="1" applyBorder="1" applyAlignment="1">
      <alignment horizontal="center" vertical="center"/>
    </xf>
    <xf numFmtId="0" fontId="11" fillId="0" borderId="1" xfId="262" applyFont="1" applyFill="1" applyBorder="1" applyAlignment="1">
      <alignment horizontal="center" vertical="center"/>
    </xf>
    <xf numFmtId="0" fontId="11" fillId="0" borderId="1" xfId="265" applyFont="1" applyFill="1" applyBorder="1" applyAlignment="1">
      <alignment horizontal="center" vertical="center"/>
    </xf>
    <xf numFmtId="0" fontId="11" fillId="0" borderId="1" xfId="264" applyFont="1" applyFill="1" applyBorder="1" applyAlignment="1">
      <alignment horizontal="center" vertical="center"/>
    </xf>
    <xf numFmtId="0" fontId="11" fillId="0" borderId="1" xfId="256" applyFont="1" applyFill="1" applyBorder="1" applyAlignment="1">
      <alignment horizontal="center" vertical="center"/>
    </xf>
    <xf numFmtId="0" fontId="11" fillId="0" borderId="1" xfId="181" applyFont="1" applyFill="1" applyBorder="1" applyAlignment="1">
      <alignment horizontal="center" vertical="center"/>
    </xf>
    <xf numFmtId="0" fontId="11" fillId="0" borderId="1" xfId="224" applyFont="1" applyFill="1" applyBorder="1" applyAlignment="1">
      <alignment horizontal="center" vertical="center"/>
    </xf>
    <xf numFmtId="0" fontId="11" fillId="0" borderId="1" xfId="229" applyFont="1" applyFill="1" applyBorder="1" applyAlignment="1">
      <alignment horizontal="center" vertical="center"/>
    </xf>
    <xf numFmtId="0" fontId="11" fillId="0" borderId="1" xfId="260" applyFont="1" applyFill="1" applyBorder="1" applyAlignment="1">
      <alignment horizontal="center" vertical="center"/>
    </xf>
    <xf numFmtId="0" fontId="11" fillId="0" borderId="1" xfId="206" applyFont="1" applyFill="1" applyBorder="1" applyAlignment="1">
      <alignment horizontal="center" vertical="center"/>
    </xf>
    <xf numFmtId="0" fontId="11" fillId="0" borderId="1" xfId="257" applyFont="1" applyFill="1" applyBorder="1" applyAlignment="1">
      <alignment horizontal="center" vertical="center"/>
    </xf>
    <xf numFmtId="0" fontId="11" fillId="0" borderId="1" xfId="266" applyFont="1" applyBorder="1" applyAlignment="1">
      <alignment horizontal="center" vertical="center"/>
    </xf>
    <xf numFmtId="0" fontId="11" fillId="0" borderId="1" xfId="266" applyFont="1" applyBorder="1" applyAlignment="1">
      <alignment horizontal="left" vertical="center" wrapText="1"/>
    </xf>
    <xf numFmtId="0" fontId="11" fillId="0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vertical="center" wrapText="1"/>
    </xf>
    <xf numFmtId="0" fontId="11" fillId="0" borderId="1" xfId="10" applyFont="1" applyFill="1" applyBorder="1" applyAlignment="1">
      <alignment horizontal="left" vertical="center"/>
    </xf>
    <xf numFmtId="0" fontId="11" fillId="4" borderId="1" xfId="10" applyFont="1" applyFill="1" applyBorder="1" applyAlignment="1">
      <alignment horizontal="left" vertical="center" wrapText="1"/>
    </xf>
    <xf numFmtId="0" fontId="11" fillId="0" borderId="1" xfId="10" applyFont="1" applyFill="1" applyBorder="1" applyAlignment="1">
      <alignment horizontal="center" vertical="center"/>
    </xf>
    <xf numFmtId="0" fontId="12" fillId="2" borderId="1" xfId="10" applyFont="1" applyFill="1" applyBorder="1" applyAlignment="1">
      <alignment vertical="center"/>
    </xf>
    <xf numFmtId="0" fontId="12" fillId="0" borderId="0" xfId="10" applyFont="1" applyFill="1" applyBorder="1" applyAlignment="1">
      <alignment horizontal="left" vertical="center"/>
    </xf>
    <xf numFmtId="0" fontId="1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center" vertical="center"/>
    </xf>
    <xf numFmtId="0" fontId="12" fillId="2" borderId="1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vertical="center"/>
    </xf>
    <xf numFmtId="0" fontId="11" fillId="0" borderId="1" xfId="10" applyFont="1" applyFill="1" applyBorder="1" applyAlignment="1">
      <alignment vertical="center"/>
    </xf>
    <xf numFmtId="0" fontId="11" fillId="4" borderId="1" xfId="10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vertical="center" wrapText="1"/>
    </xf>
    <xf numFmtId="0" fontId="11" fillId="4" borderId="1" xfId="10" applyFont="1" applyFill="1" applyBorder="1" applyAlignment="1">
      <alignment vertical="center"/>
    </xf>
    <xf numFmtId="2" fontId="11" fillId="0" borderId="1" xfId="10" applyNumberFormat="1" applyFont="1" applyFill="1" applyBorder="1" applyAlignment="1">
      <alignment horizontal="center" vertical="center" wrapText="1"/>
    </xf>
    <xf numFmtId="0" fontId="11" fillId="4" borderId="1" xfId="10" applyFont="1" applyFill="1" applyBorder="1" applyAlignment="1">
      <alignment horizontal="center" vertical="center"/>
    </xf>
    <xf numFmtId="0" fontId="11" fillId="0" borderId="0" xfId="10" applyFont="1" applyFill="1" applyAlignment="1">
      <alignment vertical="center"/>
    </xf>
    <xf numFmtId="0" fontId="11" fillId="0" borderId="5" xfId="10" applyNumberFormat="1" applyFont="1" applyFill="1" applyBorder="1" applyAlignment="1" applyProtection="1">
      <alignment horizontal="justify" vertical="justify"/>
      <protection locked="0"/>
    </xf>
    <xf numFmtId="0" fontId="11" fillId="0" borderId="6" xfId="10" applyNumberFormat="1" applyFont="1" applyFill="1" applyBorder="1" applyAlignment="1" applyProtection="1">
      <alignment horizontal="justify" vertical="justify"/>
      <protection locked="0"/>
    </xf>
    <xf numFmtId="0" fontId="11" fillId="0" borderId="7" xfId="10" applyNumberFormat="1" applyFont="1" applyFill="1" applyBorder="1" applyAlignment="1" applyProtection="1">
      <alignment horizontal="justify" vertical="justify"/>
      <protection locked="0"/>
    </xf>
    <xf numFmtId="0" fontId="11" fillId="0" borderId="8" xfId="10" applyNumberFormat="1" applyFont="1" applyFill="1" applyBorder="1" applyAlignment="1" applyProtection="1">
      <alignment horizontal="justify" vertical="justify"/>
      <protection locked="0"/>
    </xf>
    <xf numFmtId="0" fontId="11" fillId="0" borderId="0" xfId="10" applyNumberFormat="1" applyFont="1" applyFill="1" applyBorder="1" applyAlignment="1" applyProtection="1">
      <alignment horizontal="justify" vertical="justify"/>
      <protection locked="0"/>
    </xf>
    <xf numFmtId="0" fontId="11" fillId="0" borderId="9" xfId="10" applyNumberFormat="1" applyFont="1" applyFill="1" applyBorder="1" applyAlignment="1" applyProtection="1">
      <alignment horizontal="justify" vertical="justify"/>
      <protection locked="0"/>
    </xf>
    <xf numFmtId="0" fontId="11" fillId="0" borderId="8" xfId="10" applyFont="1" applyFill="1" applyBorder="1" applyAlignment="1" applyProtection="1">
      <alignment horizontal="left" vertical="center"/>
      <protection locked="0"/>
    </xf>
    <xf numFmtId="0" fontId="38" fillId="0" borderId="0" xfId="27" applyFont="1" applyBorder="1" applyAlignment="1">
      <alignment horizontal="left" vertical="center"/>
    </xf>
    <xf numFmtId="0" fontId="38" fillId="0" borderId="9" xfId="27" applyFont="1" applyBorder="1" applyAlignment="1">
      <alignment horizontal="left" vertical="center"/>
    </xf>
    <xf numFmtId="0" fontId="38" fillId="0" borderId="8" xfId="27" applyFont="1" applyBorder="1" applyAlignment="1">
      <alignment horizontal="left" vertical="center"/>
    </xf>
    <xf numFmtId="0" fontId="11" fillId="0" borderId="8" xfId="10" applyFont="1" applyFill="1" applyBorder="1" applyAlignment="1" applyProtection="1">
      <alignment horizontal="left"/>
      <protection locked="0"/>
    </xf>
    <xf numFmtId="0" fontId="11" fillId="0" borderId="0" xfId="10" applyFont="1" applyFill="1" applyBorder="1" applyAlignment="1" applyProtection="1">
      <alignment horizontal="left"/>
      <protection locked="0"/>
    </xf>
    <xf numFmtId="0" fontId="11" fillId="0" borderId="9" xfId="10" applyFont="1" applyFill="1" applyBorder="1" applyAlignment="1" applyProtection="1">
      <alignment horizontal="left"/>
      <protection locked="0"/>
    </xf>
    <xf numFmtId="0" fontId="40" fillId="0" borderId="6" xfId="10" applyFont="1" applyFill="1" applyBorder="1" applyAlignment="1">
      <alignment horizontal="center" vertical="center" wrapText="1"/>
    </xf>
    <xf numFmtId="0" fontId="40" fillId="0" borderId="7" xfId="10" applyFont="1" applyFill="1" applyBorder="1" applyAlignment="1">
      <alignment horizontal="center" vertical="center" wrapText="1"/>
    </xf>
    <xf numFmtId="0" fontId="40" fillId="0" borderId="0" xfId="10" applyFont="1" applyFill="1" applyBorder="1" applyAlignment="1">
      <alignment horizontal="center" vertical="center" wrapText="1"/>
    </xf>
    <xf numFmtId="0" fontId="40" fillId="0" borderId="9" xfId="10" applyFont="1" applyFill="1" applyBorder="1" applyAlignment="1">
      <alignment horizontal="center" vertical="center" wrapText="1"/>
    </xf>
    <xf numFmtId="0" fontId="40" fillId="0" borderId="11" xfId="10" applyFont="1" applyFill="1" applyBorder="1" applyAlignment="1">
      <alignment horizontal="center" vertical="center" wrapText="1"/>
    </xf>
    <xf numFmtId="0" fontId="40" fillId="0" borderId="12" xfId="10" applyFont="1" applyFill="1" applyBorder="1" applyAlignment="1">
      <alignment horizontal="center" vertical="center" wrapText="1"/>
    </xf>
    <xf numFmtId="165" fontId="12" fillId="0" borderId="0" xfId="26" applyFont="1" applyFill="1" applyBorder="1" applyAlignment="1">
      <alignment horizontal="center" vertical="center" wrapText="1"/>
    </xf>
    <xf numFmtId="0" fontId="12" fillId="0" borderId="10" xfId="10" applyFont="1" applyBorder="1" applyAlignment="1">
      <alignment horizontal="center" vertical="center"/>
    </xf>
    <xf numFmtId="0" fontId="12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 vertical="center"/>
    </xf>
    <xf numFmtId="0" fontId="12" fillId="0" borderId="14" xfId="10" applyFont="1" applyBorder="1" applyAlignment="1">
      <alignment horizontal="center" vertical="center"/>
    </xf>
    <xf numFmtId="0" fontId="12" fillId="0" borderId="15" xfId="10" applyFont="1" applyBorder="1" applyAlignment="1">
      <alignment horizontal="center" vertical="center"/>
    </xf>
    <xf numFmtId="0" fontId="12" fillId="0" borderId="16" xfId="10" applyFont="1" applyBorder="1" applyAlignment="1">
      <alignment horizontal="center" vertical="center"/>
    </xf>
    <xf numFmtId="0" fontId="11" fillId="5" borderId="14" xfId="10" applyFill="1" applyBorder="1" applyAlignment="1">
      <alignment horizontal="center"/>
    </xf>
    <xf numFmtId="0" fontId="11" fillId="5" borderId="16" xfId="10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165" fontId="11" fillId="0" borderId="1" xfId="37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165" fontId="11" fillId="0" borderId="1" xfId="57" applyFont="1" applyFill="1" applyBorder="1" applyAlignment="1">
      <alignment horizontal="right" vertical="center"/>
    </xf>
    <xf numFmtId="165" fontId="12" fillId="8" borderId="0" xfId="57" applyFont="1" applyFill="1" applyBorder="1" applyAlignment="1">
      <alignment horizontal="right" vertical="center" wrapText="1"/>
    </xf>
    <xf numFmtId="10" fontId="12" fillId="8" borderId="0" xfId="11" applyNumberFormat="1" applyFont="1" applyFill="1" applyBorder="1" applyAlignment="1">
      <alignment horizontal="left" vertical="center" wrapText="1"/>
    </xf>
    <xf numFmtId="0" fontId="42" fillId="0" borderId="0" xfId="10" applyFont="1" applyFill="1" applyAlignment="1">
      <alignment vertical="center"/>
    </xf>
    <xf numFmtId="165" fontId="43" fillId="0" borderId="0" xfId="14" applyFont="1" applyFill="1" applyAlignment="1">
      <alignment vertical="center"/>
    </xf>
    <xf numFmtId="0" fontId="43" fillId="0" borderId="0" xfId="10" applyFont="1" applyFill="1" applyBorder="1" applyAlignment="1">
      <alignment vertical="center"/>
    </xf>
    <xf numFmtId="4" fontId="43" fillId="0" borderId="0" xfId="10" applyNumberFormat="1" applyFont="1" applyFill="1" applyAlignment="1">
      <alignment vertical="center"/>
    </xf>
    <xf numFmtId="0" fontId="42" fillId="0" borderId="0" xfId="10" applyFont="1" applyFill="1" applyBorder="1" applyAlignment="1">
      <alignment vertical="center"/>
    </xf>
    <xf numFmtId="165" fontId="43" fillId="0" borderId="0" xfId="26" applyFont="1" applyFill="1" applyAlignment="1">
      <alignment vertical="center"/>
    </xf>
    <xf numFmtId="165" fontId="42" fillId="0" borderId="0" xfId="26" applyFont="1" applyFill="1" applyAlignment="1">
      <alignment vertical="center"/>
    </xf>
  </cellXfs>
  <cellStyles count="267">
    <cellStyle name="_x000d__x000a_JournalTemplate=C:\COMFO\CTALK\JOURSTD.TPL_x000d__x000a_LbStateAddress=3 3 0 251 1 89 2 311_x000d__x000a_LbStateJou" xfId="62"/>
    <cellStyle name="20% - Ênfase1 100" xfId="1"/>
    <cellStyle name="60% - Ênfase6 37" xfId="2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definido" xfId="77"/>
    <cellStyle name="Input [yellow]" xfId="78"/>
    <cellStyle name="material" xfId="79"/>
    <cellStyle name="MINIPG" xfId="80"/>
    <cellStyle name="Moeda 2" xfId="32"/>
    <cellStyle name="Normal" xfId="0" builtinId="0"/>
    <cellStyle name="Normal - Style1" xfId="81"/>
    <cellStyle name="Normal 10" xfId="46"/>
    <cellStyle name="Normal 10 2" xfId="178"/>
    <cellStyle name="Normal 11" xfId="51"/>
    <cellStyle name="Normal 12" xfId="48"/>
    <cellStyle name="Normal 13" xfId="49"/>
    <cellStyle name="Normal 13 2" xfId="120"/>
    <cellStyle name="Normal 13 2 2" xfId="188"/>
    <cellStyle name="Normal 13 3" xfId="121"/>
    <cellStyle name="Normal 13 3 2" xfId="189"/>
    <cellStyle name="Normal 13 4" xfId="176"/>
    <cellStyle name="Normal 13 4 2" xfId="242"/>
    <cellStyle name="Normal 13 4 3" xfId="250"/>
    <cellStyle name="Normal 13 4 4" xfId="190"/>
    <cellStyle name="Normal 13 5" xfId="240"/>
    <cellStyle name="Normal 13 6" xfId="187"/>
    <cellStyle name="Normal 14" xfId="52"/>
    <cellStyle name="Normal 14 2" xfId="122"/>
    <cellStyle name="Normal 14 2 2" xfId="192"/>
    <cellStyle name="Normal 14 3" xfId="123"/>
    <cellStyle name="Normal 14 3 2" xfId="193"/>
    <cellStyle name="Normal 14 4" xfId="191"/>
    <cellStyle name="Normal 15" xfId="60"/>
    <cellStyle name="Normal 15 2" xfId="124"/>
    <cellStyle name="Normal 16" xfId="95"/>
    <cellStyle name="Normal 16 2" xfId="125"/>
    <cellStyle name="Normal 16 2 2" xfId="195"/>
    <cellStyle name="Normal 16 3" xfId="126"/>
    <cellStyle name="Normal 16 3 2" xfId="196"/>
    <cellStyle name="Normal 16 4" xfId="194"/>
    <cellStyle name="Normal 17" xfId="105"/>
    <cellStyle name="Normal 18" xfId="109"/>
    <cellStyle name="Normal 19" xfId="101"/>
    <cellStyle name="Normal 2" xfId="10"/>
    <cellStyle name="Normal 2 2" xfId="17"/>
    <cellStyle name="Normal 2 2 2" xfId="244"/>
    <cellStyle name="Normal 20" xfId="103"/>
    <cellStyle name="Normal 21" xfId="106"/>
    <cellStyle name="Normal 22" xfId="99"/>
    <cellStyle name="Normal 23" xfId="97"/>
    <cellStyle name="Normal 24" xfId="98"/>
    <cellStyle name="Normal 25" xfId="111"/>
    <cellStyle name="Normal 26" xfId="115"/>
    <cellStyle name="Normal 27" xfId="113"/>
    <cellStyle name="Normal 28" xfId="112"/>
    <cellStyle name="Normal 29" xfId="107"/>
    <cellStyle name="Normal 3" xfId="18"/>
    <cellStyle name="Normal 3 2" xfId="19"/>
    <cellStyle name="Normal 3 3" xfId="27"/>
    <cellStyle name="Normal 30" xfId="96"/>
    <cellStyle name="Normal 31" xfId="110"/>
    <cellStyle name="Normal 32" xfId="100"/>
    <cellStyle name="Normal 33" xfId="104"/>
    <cellStyle name="Normal 34" xfId="114"/>
    <cellStyle name="Normal 35" xfId="108"/>
    <cellStyle name="Normal 36" xfId="102"/>
    <cellStyle name="Normal 37" xfId="119"/>
    <cellStyle name="Normal 37 2" xfId="127"/>
    <cellStyle name="Normal 37 2 2" xfId="198"/>
    <cellStyle name="Normal 37 3" xfId="197"/>
    <cellStyle name="Normal 38" xfId="128"/>
    <cellStyle name="Normal 38 2" xfId="199"/>
    <cellStyle name="Normal 39" xfId="129"/>
    <cellStyle name="Normal 4" xfId="20"/>
    <cellStyle name="Normal 4 2" xfId="245"/>
    <cellStyle name="Normal 40" xfId="130"/>
    <cellStyle name="Normal 41" xfId="131"/>
    <cellStyle name="Normal 42" xfId="132"/>
    <cellStyle name="Normal 43" xfId="133"/>
    <cellStyle name="Normal 44" xfId="134"/>
    <cellStyle name="Normal 45" xfId="135"/>
    <cellStyle name="Normal 46" xfId="136"/>
    <cellStyle name="Normal 47" xfId="137"/>
    <cellStyle name="Normal 48" xfId="138"/>
    <cellStyle name="Normal 49" xfId="139"/>
    <cellStyle name="Normal 5" xfId="23"/>
    <cellStyle name="Normal 5 2" xfId="53"/>
    <cellStyle name="Normal 5 2 2" xfId="140"/>
    <cellStyle name="Normal 5 2 2 2" xfId="202"/>
    <cellStyle name="Normal 5 2 3" xfId="141"/>
    <cellStyle name="Normal 5 2 3 2" xfId="203"/>
    <cellStyle name="Normal 5 2 4" xfId="201"/>
    <cellStyle name="Normal 5 3" xfId="142"/>
    <cellStyle name="Normal 5 3 2" xfId="204"/>
    <cellStyle name="Normal 5 4" xfId="143"/>
    <cellStyle name="Normal 5 4 2" xfId="205"/>
    <cellStyle name="Normal 5 5" xfId="200"/>
    <cellStyle name="Normal 50" xfId="144"/>
    <cellStyle name="Normal 51" xfId="145"/>
    <cellStyle name="Normal 52" xfId="146"/>
    <cellStyle name="Normal 53" xfId="147"/>
    <cellStyle name="Normal 54" xfId="148"/>
    <cellStyle name="Normal 55" xfId="149"/>
    <cellStyle name="Normal 56" xfId="150"/>
    <cellStyle name="Normal 57" xfId="151"/>
    <cellStyle name="Normal 58" xfId="152"/>
    <cellStyle name="Normal 59" xfId="153"/>
    <cellStyle name="Normal 6" xfId="24"/>
    <cellStyle name="Normal 6 2" xfId="42"/>
    <cellStyle name="Normal 6 2 2" xfId="54"/>
    <cellStyle name="Normal 6 2 2 2" xfId="154"/>
    <cellStyle name="Normal 6 2 2 2 2" xfId="209"/>
    <cellStyle name="Normal 6 2 2 3" xfId="155"/>
    <cellStyle name="Normal 6 2 2 3 2" xfId="210"/>
    <cellStyle name="Normal 6 2 2 4" xfId="208"/>
    <cellStyle name="Normal 6 2 3" xfId="156"/>
    <cellStyle name="Normal 6 2 3 2" xfId="211"/>
    <cellStyle name="Normal 6 2 4" xfId="157"/>
    <cellStyle name="Normal 6 2 4 2" xfId="212"/>
    <cellStyle name="Normal 6 2 5" xfId="207"/>
    <cellStyle name="Normal 6 3" xfId="55"/>
    <cellStyle name="Normal 6 3 2" xfId="158"/>
    <cellStyle name="Normal 6 3 2 2" xfId="214"/>
    <cellStyle name="Normal 6 3 3" xfId="159"/>
    <cellStyle name="Normal 6 3 3 2" xfId="215"/>
    <cellStyle name="Normal 6 3 4" xfId="213"/>
    <cellStyle name="Normal 6 4" xfId="160"/>
    <cellStyle name="Normal 6 4 2" xfId="216"/>
    <cellStyle name="Normal 6 5" xfId="161"/>
    <cellStyle name="Normal 6 5 2" xfId="217"/>
    <cellStyle name="Normal 6 6" xfId="180"/>
    <cellStyle name="Normal 60" xfId="162"/>
    <cellStyle name="Normal 61" xfId="163"/>
    <cellStyle name="Normal 62" xfId="164"/>
    <cellStyle name="Normal 63" xfId="165"/>
    <cellStyle name="Normal 64" xfId="173"/>
    <cellStyle name="Normal 64 2" xfId="251"/>
    <cellStyle name="Normal 64 3" xfId="218"/>
    <cellStyle name="Normal 65" xfId="246"/>
    <cellStyle name="Normal 66" xfId="255"/>
    <cellStyle name="Normal 67" xfId="179"/>
    <cellStyle name="Normal 68" xfId="239"/>
    <cellStyle name="Normal 69" xfId="220"/>
    <cellStyle name="Normal 7" xfId="25"/>
    <cellStyle name="Normal 7 2" xfId="39"/>
    <cellStyle name="Normal 70" xfId="263"/>
    <cellStyle name="Normal 71" xfId="259"/>
    <cellStyle name="Normal 72" xfId="225"/>
    <cellStyle name="Normal 73" xfId="185"/>
    <cellStyle name="Normal 74" xfId="182"/>
    <cellStyle name="Normal 75" xfId="262"/>
    <cellStyle name="Normal 76" xfId="265"/>
    <cellStyle name="Normal 77" xfId="264"/>
    <cellStyle name="Normal 78" xfId="256"/>
    <cellStyle name="Normal 79" xfId="183"/>
    <cellStyle name="Normal 8" xfId="40"/>
    <cellStyle name="Normal 8 2" xfId="56"/>
    <cellStyle name="Normal 80" xfId="181"/>
    <cellStyle name="Normal 81" xfId="261"/>
    <cellStyle name="Normal 82" xfId="226"/>
    <cellStyle name="Normal 83" xfId="184"/>
    <cellStyle name="Normal 84" xfId="224"/>
    <cellStyle name="Normal 85" xfId="229"/>
    <cellStyle name="Normal 86" xfId="260"/>
    <cellStyle name="Normal 87" xfId="206"/>
    <cellStyle name="Normal 88" xfId="257"/>
    <cellStyle name="Normal 89" xfId="266"/>
    <cellStyle name="Normal 9" xfId="47"/>
    <cellStyle name="Normal 90" xfId="186"/>
    <cellStyle name="Normal 91" xfId="219"/>
    <cellStyle name="Normal 92" xfId="258"/>
    <cellStyle name="Normal1" xfId="82"/>
    <cellStyle name="Normal2" xfId="83"/>
    <cellStyle name="Normal3" xfId="84"/>
    <cellStyle name="Percent [2]" xfId="85"/>
    <cellStyle name="Percent_Sheet1" xfId="86"/>
    <cellStyle name="Percentual" xfId="87"/>
    <cellStyle name="Ponto" xfId="88"/>
    <cellStyle name="Porcentagem 2" xfId="11"/>
    <cellStyle name="Porcentagem 2 2" xfId="252"/>
    <cellStyle name="Porcentagem 3" xfId="33"/>
    <cellStyle name="Porcentagem 3 2" xfId="43"/>
    <cellStyle name="Porcentagem 4" xfId="29"/>
    <cellStyle name="Porcentagem 4 2" xfId="34"/>
    <cellStyle name="Porcentagem 4 2 2" xfId="247"/>
    <cellStyle name="Porcentagem 5" xfId="61"/>
    <cellStyle name="Porcentagem 6" xfId="116"/>
    <cellStyle name="Porcentagem 6 2" xfId="166"/>
    <cellStyle name="Porcentagem 6 2 2" xfId="222"/>
    <cellStyle name="Porcentagem 6 3" xfId="221"/>
    <cellStyle name="Porcentagem 7" xfId="175"/>
    <cellStyle name="Porcentagem 7 2" xfId="223"/>
    <cellStyle name="Result" xfId="12"/>
    <cellStyle name="Result2" xfId="13"/>
    <cellStyle name="Sep. milhar [0]" xfId="89"/>
    <cellStyle name="Separador de m" xfId="90"/>
    <cellStyle name="Separador de milhares 2" xfId="15"/>
    <cellStyle name="Separador de milhares 2 2" xfId="21"/>
    <cellStyle name="Separador de milhares 3" xfId="22"/>
    <cellStyle name="Separador de milhares 4" xfId="16"/>
    <cellStyle name="Sepavador de milhares [0]_Pasta2" xfId="91"/>
    <cellStyle name="Standard_RP100_01 (metr.)" xfId="92"/>
    <cellStyle name="Titulo1" xfId="93"/>
    <cellStyle name="Titulo2" xfId="94"/>
    <cellStyle name="Vírgula" xfId="14" builtinId="3"/>
    <cellStyle name="Vírgula 10" xfId="117"/>
    <cellStyle name="Vírgula 10 2" xfId="167"/>
    <cellStyle name="Vírgula 10 2 2" xfId="228"/>
    <cellStyle name="Vírgula 10 3" xfId="227"/>
    <cellStyle name="Vírgula 11" xfId="118"/>
    <cellStyle name="Vírgula 12" xfId="168"/>
    <cellStyle name="Vírgula 12 2" xfId="230"/>
    <cellStyle name="Vírgula 13" xfId="174"/>
    <cellStyle name="Vírgula 13 2" xfId="231"/>
    <cellStyle name="Vírgula 2" xfId="26"/>
    <cellStyle name="Vírgula 2 2" xfId="45"/>
    <cellStyle name="Vírgula 2 3" xfId="253"/>
    <cellStyle name="Vírgula 2 4" xfId="254"/>
    <cellStyle name="Vírgula 3" xfId="35"/>
    <cellStyle name="Vírgula 3 2" xfId="36"/>
    <cellStyle name="Vírgula 4" xfId="37"/>
    <cellStyle name="Vírgula 5" xfId="28"/>
    <cellStyle name="Vírgula 5 2" xfId="38"/>
    <cellStyle name="Vírgula 5 2 2" xfId="248"/>
    <cellStyle name="Vírgula 6" xfId="44"/>
    <cellStyle name="Vírgula 6 2" xfId="57"/>
    <cellStyle name="Vírgula 6 3" xfId="249"/>
    <cellStyle name="Vírgula 7" xfId="50"/>
    <cellStyle name="Vírgula 7 2" xfId="169"/>
    <cellStyle name="Vírgula 7 2 2" xfId="233"/>
    <cellStyle name="Vírgula 7 3" xfId="170"/>
    <cellStyle name="Vírgula 7 3 2" xfId="234"/>
    <cellStyle name="Vírgula 7 4" xfId="177"/>
    <cellStyle name="Vírgula 7 4 2" xfId="243"/>
    <cellStyle name="Vírgula 7 4 3" xfId="235"/>
    <cellStyle name="Vírgula 7 5" xfId="241"/>
    <cellStyle name="Vírgula 7 6" xfId="232"/>
    <cellStyle name="Vírgula 8" xfId="58"/>
    <cellStyle name="Vírgula 8 2" xfId="171"/>
    <cellStyle name="Vírgula 8 2 2" xfId="237"/>
    <cellStyle name="Vírgula 8 3" xfId="172"/>
    <cellStyle name="Vírgula 8 3 2" xfId="238"/>
    <cellStyle name="Vírgula 8 4" xfId="236"/>
    <cellStyle name="Vírgula 9" xfId="59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693959</xdr:colOff>
      <xdr:row>0</xdr:row>
      <xdr:rowOff>104775</xdr:rowOff>
    </xdr:from>
    <xdr:ext cx="912719" cy="317126"/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32159" y="104775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</xdr:col>
      <xdr:colOff>157838</xdr:colOff>
      <xdr:row>0</xdr:row>
      <xdr:rowOff>76200</xdr:rowOff>
    </xdr:from>
    <xdr:ext cx="1085290" cy="364751"/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2613" y="76200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8</xdr:col>
      <xdr:colOff>1132114</xdr:colOff>
      <xdr:row>0</xdr:row>
      <xdr:rowOff>0</xdr:rowOff>
    </xdr:from>
    <xdr:to>
      <xdr:col>9</xdr:col>
      <xdr:colOff>1328057</xdr:colOff>
      <xdr:row>2</xdr:row>
      <xdr:rowOff>186517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FE04C5C0-9297-4822-AE05-98967C2BF5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53257" y="0"/>
          <a:ext cx="1382486" cy="5239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0</xdr:row>
      <xdr:rowOff>66675</xdr:rowOff>
    </xdr:from>
    <xdr:to>
      <xdr:col>1</xdr:col>
      <xdr:colOff>1162050</xdr:colOff>
      <xdr:row>1</xdr:row>
      <xdr:rowOff>133350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66675"/>
          <a:ext cx="12573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333375</xdr:colOff>
      <xdr:row>0</xdr:row>
      <xdr:rowOff>95250</xdr:rowOff>
    </xdr:from>
    <xdr:to>
      <xdr:col>7</xdr:col>
      <xdr:colOff>95250</xdr:colOff>
      <xdr:row>1</xdr:row>
      <xdr:rowOff>171450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82100" y="95250"/>
          <a:ext cx="7239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0"/>
  <sheetViews>
    <sheetView showGridLines="0" tabSelected="1" view="pageBreakPreview" topLeftCell="A169" zoomScale="85" zoomScaleNormal="85" zoomScaleSheetLayoutView="85" workbookViewId="0">
      <selection activeCell="B182" sqref="B182:G183"/>
    </sheetView>
  </sheetViews>
  <sheetFormatPr defaultColWidth="9" defaultRowHeight="13.2" outlineLevelRow="1"/>
  <cols>
    <col min="1" max="1" width="2.5" style="6" customWidth="1"/>
    <col min="2" max="2" width="9.59765625" style="7" customWidth="1"/>
    <col min="3" max="4" width="12.59765625" style="7" customWidth="1"/>
    <col min="5" max="5" width="75.59765625" style="8" customWidth="1"/>
    <col min="6" max="6" width="7.59765625" style="6" customWidth="1"/>
    <col min="7" max="7" width="12.59765625" style="22" customWidth="1"/>
    <col min="8" max="8" width="15.59765625" style="21" customWidth="1"/>
    <col min="9" max="9" width="15.59765625" style="170" customWidth="1"/>
    <col min="10" max="10" width="17.59765625" style="170" customWidth="1"/>
    <col min="11" max="16384" width="9" style="170"/>
  </cols>
  <sheetData>
    <row r="1" spans="1:10" ht="12.75" customHeight="1">
      <c r="A1" s="63"/>
      <c r="B1" s="184" t="s">
        <v>224</v>
      </c>
      <c r="C1" s="184"/>
      <c r="D1" s="184"/>
      <c r="E1" s="184"/>
      <c r="F1" s="184"/>
      <c r="G1" s="184"/>
      <c r="H1" s="184"/>
      <c r="I1" s="184"/>
      <c r="J1" s="185"/>
    </row>
    <row r="2" spans="1:10" ht="14.25" customHeight="1">
      <c r="A2" s="62"/>
      <c r="B2" s="186"/>
      <c r="C2" s="186"/>
      <c r="D2" s="186"/>
      <c r="E2" s="186"/>
      <c r="F2" s="186"/>
      <c r="G2" s="186"/>
      <c r="H2" s="186"/>
      <c r="I2" s="186"/>
      <c r="J2" s="187"/>
    </row>
    <row r="3" spans="1:10" ht="15" customHeight="1" thickBot="1">
      <c r="A3" s="62"/>
      <c r="B3" s="188"/>
      <c r="C3" s="188"/>
      <c r="D3" s="188"/>
      <c r="E3" s="188"/>
      <c r="F3" s="188"/>
      <c r="G3" s="188"/>
      <c r="H3" s="188"/>
      <c r="I3" s="188"/>
      <c r="J3" s="189"/>
    </row>
    <row r="4" spans="1:10" ht="20.100000000000001" customHeight="1">
      <c r="A4" s="1"/>
      <c r="B4" s="2"/>
      <c r="C4" s="2"/>
      <c r="D4" s="2"/>
      <c r="E4" s="1"/>
      <c r="F4" s="1"/>
      <c r="G4" s="136"/>
      <c r="H4" s="136"/>
      <c r="I4" s="1"/>
      <c r="J4" s="1"/>
    </row>
    <row r="5" spans="1:10" ht="20.100000000000001" customHeight="1">
      <c r="A5" s="158"/>
      <c r="B5" s="158" t="s">
        <v>332</v>
      </c>
      <c r="C5" s="159"/>
      <c r="D5" s="159"/>
      <c r="E5" s="3"/>
      <c r="F5" s="70"/>
      <c r="G5" s="29"/>
      <c r="H5" s="28"/>
      <c r="I5" s="70"/>
    </row>
    <row r="6" spans="1:10" ht="20.100000000000001" customHeight="1">
      <c r="A6" s="158"/>
      <c r="B6" s="158" t="s">
        <v>335</v>
      </c>
      <c r="C6" s="159"/>
      <c r="D6" s="159"/>
      <c r="E6" s="80"/>
      <c r="F6" s="190"/>
      <c r="G6" s="190"/>
      <c r="H6" s="190"/>
      <c r="I6" s="190"/>
      <c r="J6" s="190"/>
    </row>
    <row r="7" spans="1:10" ht="20.100000000000001" customHeight="1">
      <c r="A7" s="37"/>
      <c r="B7" s="158" t="s">
        <v>333</v>
      </c>
      <c r="C7" s="159"/>
      <c r="D7" s="159"/>
      <c r="E7" s="3"/>
      <c r="F7" s="70"/>
      <c r="G7" s="29"/>
      <c r="H7" s="28"/>
      <c r="I7" s="4"/>
    </row>
    <row r="8" spans="1:10" ht="20.100000000000001" customHeight="1">
      <c r="A8" s="10"/>
      <c r="B8" s="158" t="s">
        <v>334</v>
      </c>
      <c r="C8" s="10"/>
      <c r="D8" s="10"/>
      <c r="E8" s="10"/>
      <c r="F8" s="10"/>
      <c r="G8" s="10"/>
      <c r="H8" s="10"/>
      <c r="I8" s="203" t="s">
        <v>330</v>
      </c>
      <c r="J8" s="204">
        <v>0.24979999999999999</v>
      </c>
    </row>
    <row r="9" spans="1:10" ht="20.100000000000001" customHeight="1">
      <c r="J9" s="52"/>
    </row>
    <row r="10" spans="1:10" ht="20.100000000000001" customHeight="1" thickBot="1">
      <c r="A10" s="160"/>
      <c r="B10" s="160"/>
      <c r="C10" s="160"/>
      <c r="D10" s="160"/>
      <c r="E10" s="158"/>
      <c r="F10" s="160"/>
      <c r="G10" s="31"/>
      <c r="H10" s="32"/>
      <c r="I10" s="10"/>
      <c r="J10" s="55"/>
    </row>
    <row r="11" spans="1:10" ht="44.25" customHeight="1" thickBot="1">
      <c r="A11" s="5"/>
      <c r="B11" s="71" t="s">
        <v>22</v>
      </c>
      <c r="C11" s="66" t="s">
        <v>23</v>
      </c>
      <c r="D11" s="66" t="s">
        <v>24</v>
      </c>
      <c r="E11" s="66" t="s">
        <v>25</v>
      </c>
      <c r="F11" s="66" t="s">
        <v>197</v>
      </c>
      <c r="G11" s="67" t="s">
        <v>26</v>
      </c>
      <c r="H11" s="68" t="s">
        <v>304</v>
      </c>
      <c r="I11" s="68" t="s">
        <v>305</v>
      </c>
      <c r="J11" s="69" t="s">
        <v>27</v>
      </c>
    </row>
    <row r="12" spans="1:10" ht="20.100000000000001" customHeight="1">
      <c r="A12" s="37"/>
      <c r="B12" s="37"/>
      <c r="C12" s="37"/>
      <c r="D12" s="37"/>
      <c r="E12" s="12"/>
      <c r="F12" s="37"/>
      <c r="G12" s="25"/>
      <c r="H12" s="24"/>
      <c r="I12" s="5"/>
      <c r="J12" s="5"/>
    </row>
    <row r="13" spans="1:10" ht="20.100000000000001" customHeight="1">
      <c r="A13" s="37"/>
      <c r="B13" s="162">
        <v>6</v>
      </c>
      <c r="C13" s="162"/>
      <c r="D13" s="162"/>
      <c r="E13" s="157" t="s">
        <v>159</v>
      </c>
      <c r="F13" s="157"/>
      <c r="G13" s="26"/>
      <c r="H13" s="26"/>
      <c r="I13" s="157"/>
      <c r="J13" s="54">
        <f>J30</f>
        <v>41203.677900000002</v>
      </c>
    </row>
    <row r="14" spans="1:10" ht="20.100000000000001" customHeight="1" outlineLevel="1">
      <c r="A14" s="37"/>
      <c r="B14" s="161" t="s">
        <v>32</v>
      </c>
      <c r="C14" s="161"/>
      <c r="D14" s="161"/>
      <c r="E14" s="166" t="s">
        <v>41</v>
      </c>
      <c r="F14" s="166"/>
      <c r="G14" s="34"/>
      <c r="H14" s="34"/>
      <c r="I14" s="64"/>
      <c r="J14" s="64"/>
    </row>
    <row r="15" spans="1:10" ht="26.4" outlineLevel="1">
      <c r="A15" s="37"/>
      <c r="B15" s="151" t="s">
        <v>90</v>
      </c>
      <c r="C15" s="199">
        <v>91314</v>
      </c>
      <c r="D15" s="151" t="s">
        <v>311</v>
      </c>
      <c r="E15" s="150" t="s">
        <v>207</v>
      </c>
      <c r="F15" s="156" t="s">
        <v>28</v>
      </c>
      <c r="G15" s="34">
        <v>2</v>
      </c>
      <c r="H15" s="200">
        <v>711.48</v>
      </c>
      <c r="I15" s="64">
        <f>ROUNDDOWN(H15*(1+$J$8),2)</f>
        <v>889.2</v>
      </c>
      <c r="J15" s="64">
        <f>G15*I15</f>
        <v>1778.4</v>
      </c>
    </row>
    <row r="16" spans="1:10" ht="26.4" outlineLevel="1">
      <c r="A16" s="37"/>
      <c r="B16" s="151" t="s">
        <v>91</v>
      </c>
      <c r="C16" s="199">
        <v>91314</v>
      </c>
      <c r="D16" s="151" t="s">
        <v>311</v>
      </c>
      <c r="E16" s="150" t="s">
        <v>208</v>
      </c>
      <c r="F16" s="156" t="s">
        <v>28</v>
      </c>
      <c r="G16" s="34">
        <v>2</v>
      </c>
      <c r="H16" s="200">
        <v>711.48</v>
      </c>
      <c r="I16" s="64">
        <f t="shared" ref="I16:I29" si="0">ROUNDDOWN(H16*(1+$J$8),2)</f>
        <v>889.2</v>
      </c>
      <c r="J16" s="64">
        <f t="shared" ref="J16:J29" si="1">G16*I16</f>
        <v>1778.4</v>
      </c>
    </row>
    <row r="17" spans="1:10" ht="26.4" outlineLevel="1">
      <c r="A17" s="37"/>
      <c r="B17" s="151" t="s">
        <v>92</v>
      </c>
      <c r="C17" s="199">
        <v>91314</v>
      </c>
      <c r="D17" s="151" t="s">
        <v>311</v>
      </c>
      <c r="E17" s="150" t="s">
        <v>209</v>
      </c>
      <c r="F17" s="156" t="s">
        <v>28</v>
      </c>
      <c r="G17" s="34">
        <v>2</v>
      </c>
      <c r="H17" s="200">
        <v>711.48</v>
      </c>
      <c r="I17" s="64">
        <f t="shared" si="0"/>
        <v>889.2</v>
      </c>
      <c r="J17" s="64">
        <f t="shared" si="1"/>
        <v>1778.4</v>
      </c>
    </row>
    <row r="18" spans="1:10" ht="20.100000000000001" customHeight="1" outlineLevel="1">
      <c r="A18" s="37"/>
      <c r="B18" s="161" t="s">
        <v>36</v>
      </c>
      <c r="C18" s="151"/>
      <c r="D18" s="151"/>
      <c r="E18" s="152" t="s">
        <v>46</v>
      </c>
      <c r="F18" s="151"/>
      <c r="G18" s="34"/>
      <c r="H18" s="34"/>
      <c r="I18" s="64"/>
      <c r="J18" s="64"/>
    </row>
    <row r="19" spans="1:10" ht="19.5" customHeight="1" outlineLevel="1">
      <c r="A19" s="37"/>
      <c r="B19" s="151" t="s">
        <v>93</v>
      </c>
      <c r="C19" s="151">
        <v>36080</v>
      </c>
      <c r="D19" s="156" t="s">
        <v>313</v>
      </c>
      <c r="E19" s="150" t="s">
        <v>229</v>
      </c>
      <c r="F19" s="156" t="s">
        <v>28</v>
      </c>
      <c r="G19" s="34">
        <v>8</v>
      </c>
      <c r="H19" s="200">
        <v>139.35</v>
      </c>
      <c r="I19" s="64">
        <f t="shared" si="0"/>
        <v>174.15</v>
      </c>
      <c r="J19" s="64">
        <f t="shared" si="1"/>
        <v>1393.2</v>
      </c>
    </row>
    <row r="20" spans="1:10" ht="20.100000000000001" customHeight="1" outlineLevel="1">
      <c r="A20" s="37"/>
      <c r="B20" s="161" t="s">
        <v>42</v>
      </c>
      <c r="C20" s="151"/>
      <c r="D20" s="151"/>
      <c r="E20" s="152" t="s">
        <v>199</v>
      </c>
      <c r="F20" s="151"/>
      <c r="G20" s="34"/>
      <c r="H20" s="34"/>
      <c r="I20" s="64"/>
      <c r="J20" s="64"/>
    </row>
    <row r="21" spans="1:10" ht="19.5" customHeight="1" outlineLevel="1">
      <c r="A21" s="37"/>
      <c r="B21" s="168" t="s">
        <v>94</v>
      </c>
      <c r="C21" s="199">
        <v>94805</v>
      </c>
      <c r="D21" s="156" t="s">
        <v>311</v>
      </c>
      <c r="E21" s="150" t="s">
        <v>254</v>
      </c>
      <c r="F21" s="156" t="s">
        <v>28</v>
      </c>
      <c r="G21" s="34">
        <v>1</v>
      </c>
      <c r="H21" s="200">
        <v>1367.62</v>
      </c>
      <c r="I21" s="64">
        <f t="shared" si="0"/>
        <v>1709.25</v>
      </c>
      <c r="J21" s="64">
        <f t="shared" si="1"/>
        <v>1709.25</v>
      </c>
    </row>
    <row r="22" spans="1:10" s="9" customFormat="1" ht="20.100000000000001" customHeight="1" outlineLevel="1">
      <c r="A22" s="37"/>
      <c r="B22" s="161" t="s">
        <v>43</v>
      </c>
      <c r="C22" s="161"/>
      <c r="D22" s="161"/>
      <c r="E22" s="166" t="s">
        <v>186</v>
      </c>
      <c r="F22" s="166"/>
      <c r="G22" s="34"/>
      <c r="H22" s="34"/>
      <c r="I22" s="64"/>
      <c r="J22" s="64"/>
    </row>
    <row r="23" spans="1:10" ht="20.100000000000001" customHeight="1" outlineLevel="1">
      <c r="A23" s="37"/>
      <c r="B23" s="151" t="s">
        <v>95</v>
      </c>
      <c r="C23" s="137">
        <v>94559</v>
      </c>
      <c r="D23" s="151" t="s">
        <v>311</v>
      </c>
      <c r="E23" s="154" t="s">
        <v>255</v>
      </c>
      <c r="F23" s="151" t="s">
        <v>30</v>
      </c>
      <c r="G23" s="34">
        <v>0.8</v>
      </c>
      <c r="H23" s="200">
        <v>957.67</v>
      </c>
      <c r="I23" s="64">
        <f t="shared" si="0"/>
        <v>1196.8900000000001</v>
      </c>
      <c r="J23" s="64">
        <f t="shared" si="1"/>
        <v>957.51200000000017</v>
      </c>
    </row>
    <row r="24" spans="1:10" ht="20.100000000000001" customHeight="1" outlineLevel="1">
      <c r="A24" s="37"/>
      <c r="B24" s="151" t="s">
        <v>96</v>
      </c>
      <c r="C24" s="138">
        <v>94559</v>
      </c>
      <c r="D24" s="151" t="s">
        <v>311</v>
      </c>
      <c r="E24" s="154" t="s">
        <v>256</v>
      </c>
      <c r="F24" s="151" t="s">
        <v>30</v>
      </c>
      <c r="G24" s="34">
        <v>19.36</v>
      </c>
      <c r="H24" s="200">
        <v>957.67</v>
      </c>
      <c r="I24" s="64">
        <f t="shared" si="0"/>
        <v>1196.8900000000001</v>
      </c>
      <c r="J24" s="64">
        <f t="shared" si="1"/>
        <v>23171.790400000002</v>
      </c>
    </row>
    <row r="25" spans="1:10" ht="19.5" customHeight="1" outlineLevel="1">
      <c r="A25" s="37"/>
      <c r="B25" s="151" t="s">
        <v>97</v>
      </c>
      <c r="C25" s="140">
        <v>94562</v>
      </c>
      <c r="D25" s="151" t="s">
        <v>311</v>
      </c>
      <c r="E25" s="154" t="s">
        <v>257</v>
      </c>
      <c r="F25" s="151" t="s">
        <v>30</v>
      </c>
      <c r="G25" s="34">
        <v>2</v>
      </c>
      <c r="H25" s="200">
        <v>955.56</v>
      </c>
      <c r="I25" s="64">
        <f t="shared" si="0"/>
        <v>1194.25</v>
      </c>
      <c r="J25" s="64">
        <f t="shared" si="1"/>
        <v>2388.5</v>
      </c>
    </row>
    <row r="26" spans="1:10" ht="19.5" customHeight="1" outlineLevel="1">
      <c r="A26" s="37"/>
      <c r="B26" s="151" t="s">
        <v>98</v>
      </c>
      <c r="C26" s="139">
        <v>94559</v>
      </c>
      <c r="D26" s="151" t="s">
        <v>311</v>
      </c>
      <c r="E26" s="150" t="s">
        <v>258</v>
      </c>
      <c r="F26" s="151" t="s">
        <v>30</v>
      </c>
      <c r="G26" s="34">
        <v>3.3</v>
      </c>
      <c r="H26" s="200">
        <v>957.67</v>
      </c>
      <c r="I26" s="64">
        <f t="shared" si="0"/>
        <v>1196.8900000000001</v>
      </c>
      <c r="J26" s="64">
        <f t="shared" si="1"/>
        <v>3949.7370000000001</v>
      </c>
    </row>
    <row r="27" spans="1:10" ht="19.5" customHeight="1" outlineLevel="1">
      <c r="A27" s="37"/>
      <c r="B27" s="151" t="s">
        <v>99</v>
      </c>
      <c r="C27" s="141">
        <v>94562</v>
      </c>
      <c r="D27" s="151" t="s">
        <v>311</v>
      </c>
      <c r="E27" s="150" t="s">
        <v>259</v>
      </c>
      <c r="F27" s="151" t="s">
        <v>30</v>
      </c>
      <c r="G27" s="34">
        <v>1.65</v>
      </c>
      <c r="H27" s="200">
        <v>955.56</v>
      </c>
      <c r="I27" s="64">
        <f t="shared" si="0"/>
        <v>1194.25</v>
      </c>
      <c r="J27" s="64">
        <f t="shared" si="1"/>
        <v>1970.5124999999998</v>
      </c>
    </row>
    <row r="28" spans="1:10" ht="20.100000000000001" customHeight="1" outlineLevel="1">
      <c r="A28" s="37"/>
      <c r="B28" s="161" t="s">
        <v>10</v>
      </c>
      <c r="C28" s="15"/>
      <c r="D28" s="15"/>
      <c r="E28" s="152" t="s">
        <v>11</v>
      </c>
      <c r="F28" s="151"/>
      <c r="G28" s="34"/>
      <c r="H28" s="34"/>
      <c r="I28" s="64"/>
      <c r="J28" s="64"/>
    </row>
    <row r="29" spans="1:10" ht="20.100000000000001" customHeight="1" outlineLevel="1">
      <c r="A29" s="37"/>
      <c r="B29" s="151" t="s">
        <v>100</v>
      </c>
      <c r="C29" s="151" t="s">
        <v>77</v>
      </c>
      <c r="D29" s="151" t="s">
        <v>311</v>
      </c>
      <c r="E29" s="154" t="s">
        <v>252</v>
      </c>
      <c r="F29" s="151" t="s">
        <v>30</v>
      </c>
      <c r="G29" s="34">
        <v>0.8</v>
      </c>
      <c r="H29" s="200">
        <v>328.03</v>
      </c>
      <c r="I29" s="64">
        <f t="shared" si="0"/>
        <v>409.97</v>
      </c>
      <c r="J29" s="64">
        <f t="shared" si="1"/>
        <v>327.97600000000006</v>
      </c>
    </row>
    <row r="30" spans="1:10" ht="20.100000000000001" customHeight="1" outlineLevel="1">
      <c r="A30" s="37"/>
      <c r="B30" s="56"/>
      <c r="C30" s="57"/>
      <c r="D30" s="57"/>
      <c r="E30" s="57"/>
      <c r="F30" s="57"/>
      <c r="G30" s="57"/>
      <c r="H30" s="58" t="s">
        <v>57</v>
      </c>
      <c r="I30" s="166"/>
      <c r="J30" s="65">
        <f>SUM(J14:J29)</f>
        <v>41203.677900000002</v>
      </c>
    </row>
    <row r="31" spans="1:10" ht="20.100000000000001" customHeight="1">
      <c r="A31" s="37"/>
      <c r="B31" s="37"/>
      <c r="C31" s="37"/>
      <c r="D31" s="37"/>
      <c r="E31" s="12"/>
      <c r="F31" s="37"/>
      <c r="G31" s="25"/>
      <c r="H31" s="24"/>
      <c r="I31" s="5"/>
      <c r="J31" s="53"/>
    </row>
    <row r="32" spans="1:10" ht="20.100000000000001" customHeight="1">
      <c r="A32" s="37"/>
      <c r="B32" s="162">
        <v>7</v>
      </c>
      <c r="C32" s="162"/>
      <c r="D32" s="162"/>
      <c r="E32" s="157" t="s">
        <v>184</v>
      </c>
      <c r="F32" s="157"/>
      <c r="G32" s="26"/>
      <c r="H32" s="26"/>
      <c r="I32" s="157"/>
      <c r="J32" s="54">
        <f>J35</f>
        <v>9702.5630000000001</v>
      </c>
    </row>
    <row r="33" spans="1:10" ht="19.5" customHeight="1" outlineLevel="1">
      <c r="A33" s="37"/>
      <c r="B33" s="151" t="s">
        <v>44</v>
      </c>
      <c r="C33" s="151">
        <v>40905</v>
      </c>
      <c r="D33" s="72" t="s">
        <v>311</v>
      </c>
      <c r="E33" s="150" t="s">
        <v>292</v>
      </c>
      <c r="F33" s="151" t="s">
        <v>30</v>
      </c>
      <c r="G33" s="34">
        <v>334.8</v>
      </c>
      <c r="H33" s="200">
        <v>21.44</v>
      </c>
      <c r="I33" s="64">
        <f>ROUNDDOWN(H33*(1+$J$8),2)</f>
        <v>26.79</v>
      </c>
      <c r="J33" s="64">
        <f>G33*I33</f>
        <v>8969.2919999999995</v>
      </c>
    </row>
    <row r="34" spans="1:10" ht="20.100000000000001" customHeight="1" outlineLevel="1">
      <c r="A34" s="37"/>
      <c r="B34" s="151" t="s">
        <v>160</v>
      </c>
      <c r="C34" s="142">
        <v>94221</v>
      </c>
      <c r="D34" s="151" t="s">
        <v>311</v>
      </c>
      <c r="E34" s="154" t="s">
        <v>203</v>
      </c>
      <c r="F34" s="151" t="s">
        <v>33</v>
      </c>
      <c r="G34" s="34">
        <v>31.15</v>
      </c>
      <c r="H34" s="200">
        <v>18.84</v>
      </c>
      <c r="I34" s="64">
        <f>ROUNDDOWN(H34*(1+$J$8),2)</f>
        <v>23.54</v>
      </c>
      <c r="J34" s="64">
        <f>G34*I34</f>
        <v>733.27099999999996</v>
      </c>
    </row>
    <row r="35" spans="1:10" ht="20.100000000000001" customHeight="1" outlineLevel="1">
      <c r="A35" s="37"/>
      <c r="B35" s="56"/>
      <c r="C35" s="77"/>
      <c r="D35" s="57"/>
      <c r="E35" s="57"/>
      <c r="F35" s="57"/>
      <c r="G35" s="57"/>
      <c r="H35" s="58" t="s">
        <v>57</v>
      </c>
      <c r="I35" s="166"/>
      <c r="J35" s="65">
        <f>SUM(J33:J34)</f>
        <v>9702.5630000000001</v>
      </c>
    </row>
    <row r="36" spans="1:10" ht="20.100000000000001" customHeight="1">
      <c r="A36" s="37"/>
      <c r="B36" s="162">
        <v>9</v>
      </c>
      <c r="C36" s="162"/>
      <c r="D36" s="162"/>
      <c r="E36" s="157" t="s">
        <v>219</v>
      </c>
      <c r="F36" s="157"/>
      <c r="G36" s="27"/>
      <c r="H36" s="26"/>
      <c r="I36" s="157"/>
      <c r="J36" s="54">
        <f>J42</f>
        <v>19485.995999999999</v>
      </c>
    </row>
    <row r="37" spans="1:10" ht="20.100000000000001" customHeight="1" outlineLevel="1">
      <c r="A37" s="37"/>
      <c r="B37" s="151" t="s">
        <v>37</v>
      </c>
      <c r="C37" s="73">
        <v>90408</v>
      </c>
      <c r="D37" s="169" t="s">
        <v>311</v>
      </c>
      <c r="E37" s="76" t="s">
        <v>291</v>
      </c>
      <c r="F37" s="151" t="s">
        <v>30</v>
      </c>
      <c r="G37" s="34">
        <v>95.22</v>
      </c>
      <c r="H37" s="34">
        <v>26.19</v>
      </c>
      <c r="I37" s="64">
        <f>ROUNDDOWN(H37*(1+$J$8),2)</f>
        <v>32.729999999999997</v>
      </c>
      <c r="J37" s="64">
        <f>G37*I37</f>
        <v>3116.5505999999996</v>
      </c>
    </row>
    <row r="38" spans="1:10" ht="27" customHeight="1" outlineLevel="1">
      <c r="A38" s="37"/>
      <c r="B38" s="151" t="s">
        <v>81</v>
      </c>
      <c r="C38" s="78">
        <v>87275</v>
      </c>
      <c r="D38" s="169" t="s">
        <v>311</v>
      </c>
      <c r="E38" s="150" t="s">
        <v>248</v>
      </c>
      <c r="F38" s="151" t="s">
        <v>30</v>
      </c>
      <c r="G38" s="34">
        <v>90.23</v>
      </c>
      <c r="H38" s="200">
        <v>52.67</v>
      </c>
      <c r="I38" s="64">
        <f t="shared" ref="I38:I41" si="2">ROUNDDOWN(H38*(1+$J$8),2)</f>
        <v>65.819999999999993</v>
      </c>
      <c r="J38" s="64">
        <f t="shared" ref="J38:J41" si="3">G38*I38</f>
        <v>5938.9385999999995</v>
      </c>
    </row>
    <row r="39" spans="1:10" ht="27" customHeight="1" outlineLevel="1">
      <c r="A39" s="37"/>
      <c r="B39" s="151" t="s">
        <v>38</v>
      </c>
      <c r="C39" s="78">
        <v>87275</v>
      </c>
      <c r="D39" s="169" t="s">
        <v>311</v>
      </c>
      <c r="E39" s="150" t="s">
        <v>249</v>
      </c>
      <c r="F39" s="151" t="s">
        <v>30</v>
      </c>
      <c r="G39" s="34">
        <v>43.32</v>
      </c>
      <c r="H39" s="200">
        <v>52.67</v>
      </c>
      <c r="I39" s="64">
        <f t="shared" si="2"/>
        <v>65.819999999999993</v>
      </c>
      <c r="J39" s="64">
        <f t="shared" si="3"/>
        <v>2851.3223999999996</v>
      </c>
    </row>
    <row r="40" spans="1:10" ht="27" customHeight="1" outlineLevel="1">
      <c r="A40" s="37"/>
      <c r="B40" s="151" t="s">
        <v>39</v>
      </c>
      <c r="C40" s="78">
        <v>87267</v>
      </c>
      <c r="D40" s="169" t="s">
        <v>311</v>
      </c>
      <c r="E40" s="150" t="s">
        <v>250</v>
      </c>
      <c r="F40" s="151" t="s">
        <v>30</v>
      </c>
      <c r="G40" s="34">
        <v>84.58</v>
      </c>
      <c r="H40" s="200">
        <v>45.87</v>
      </c>
      <c r="I40" s="64">
        <f t="shared" si="2"/>
        <v>57.32</v>
      </c>
      <c r="J40" s="64">
        <f t="shared" si="3"/>
        <v>4848.1256000000003</v>
      </c>
    </row>
    <row r="41" spans="1:10" ht="19.5" customHeight="1" outlineLevel="1">
      <c r="A41" s="37"/>
      <c r="B41" s="151" t="s">
        <v>58</v>
      </c>
      <c r="C41" s="151">
        <v>96116</v>
      </c>
      <c r="D41" s="151" t="s">
        <v>311</v>
      </c>
      <c r="E41" s="81" t="s">
        <v>192</v>
      </c>
      <c r="F41" s="151" t="s">
        <v>30</v>
      </c>
      <c r="G41" s="34">
        <v>58.12</v>
      </c>
      <c r="H41" s="34">
        <v>37.6</v>
      </c>
      <c r="I41" s="64">
        <f t="shared" si="2"/>
        <v>46.99</v>
      </c>
      <c r="J41" s="64">
        <f t="shared" si="3"/>
        <v>2731.0587999999998</v>
      </c>
    </row>
    <row r="42" spans="1:10" ht="20.100000000000001" customHeight="1" outlineLevel="1">
      <c r="A42" s="37"/>
      <c r="B42" s="56"/>
      <c r="C42" s="57"/>
      <c r="D42" s="57"/>
      <c r="E42" s="57"/>
      <c r="F42" s="57"/>
      <c r="G42" s="57"/>
      <c r="H42" s="58" t="s">
        <v>57</v>
      </c>
      <c r="I42" s="166"/>
      <c r="J42" s="65">
        <f>SUM(J37:J41)</f>
        <v>19485.995999999999</v>
      </c>
    </row>
    <row r="43" spans="1:10" ht="20.100000000000001" customHeight="1">
      <c r="A43" s="37"/>
      <c r="B43" s="37"/>
      <c r="C43" s="37"/>
      <c r="D43" s="37"/>
      <c r="E43" s="12"/>
      <c r="F43" s="37"/>
      <c r="G43" s="25"/>
      <c r="H43" s="24"/>
      <c r="I43" s="5"/>
      <c r="J43" s="53"/>
    </row>
    <row r="44" spans="1:10" ht="20.100000000000001" customHeight="1">
      <c r="A44" s="37"/>
      <c r="B44" s="162">
        <v>10</v>
      </c>
      <c r="C44" s="162"/>
      <c r="D44" s="162"/>
      <c r="E44" s="157" t="s">
        <v>222</v>
      </c>
      <c r="F44" s="157"/>
      <c r="G44" s="26"/>
      <c r="H44" s="26"/>
      <c r="I44" s="157"/>
      <c r="J44" s="54">
        <f>J47</f>
        <v>6708.2449999999999</v>
      </c>
    </row>
    <row r="45" spans="1:10" s="36" customFormat="1" ht="20.100000000000001" customHeight="1" outlineLevel="1">
      <c r="A45" s="37"/>
      <c r="B45" s="15" t="s">
        <v>40</v>
      </c>
      <c r="C45" s="151"/>
      <c r="D45" s="151"/>
      <c r="E45" s="152" t="s">
        <v>161</v>
      </c>
      <c r="F45" s="151"/>
      <c r="G45" s="34"/>
      <c r="H45" s="34"/>
      <c r="I45" s="64"/>
      <c r="J45" s="64"/>
    </row>
    <row r="46" spans="1:10" ht="19.5" customHeight="1" outlineLevel="1">
      <c r="A46" s="37"/>
      <c r="B46" s="151" t="s">
        <v>101</v>
      </c>
      <c r="C46" s="79">
        <v>87251</v>
      </c>
      <c r="D46" s="169" t="s">
        <v>311</v>
      </c>
      <c r="E46" s="150" t="s">
        <v>183</v>
      </c>
      <c r="F46" s="151" t="s">
        <v>30</v>
      </c>
      <c r="G46" s="34">
        <v>191.5</v>
      </c>
      <c r="H46" s="200">
        <v>28.03</v>
      </c>
      <c r="I46" s="64">
        <f>ROUNDDOWN(H46*(1+$J$8),2)</f>
        <v>35.03</v>
      </c>
      <c r="J46" s="64">
        <f>G46*I46</f>
        <v>6708.2449999999999</v>
      </c>
    </row>
    <row r="47" spans="1:10" ht="20.100000000000001" customHeight="1" outlineLevel="1">
      <c r="A47" s="37"/>
      <c r="B47" s="56"/>
      <c r="C47" s="57"/>
      <c r="D47" s="57"/>
      <c r="E47" s="57"/>
      <c r="F47" s="57"/>
      <c r="G47" s="57"/>
      <c r="H47" s="58" t="s">
        <v>57</v>
      </c>
      <c r="I47" s="166"/>
      <c r="J47" s="65">
        <f>SUM(J45:J46)</f>
        <v>6708.2449999999999</v>
      </c>
    </row>
    <row r="48" spans="1:10" ht="20.100000000000001" customHeight="1">
      <c r="A48" s="37"/>
      <c r="B48" s="37"/>
      <c r="C48" s="37"/>
      <c r="D48" s="37"/>
      <c r="E48" s="12"/>
      <c r="F48" s="37"/>
      <c r="G48" s="25"/>
      <c r="H48" s="24"/>
      <c r="I48" s="5"/>
      <c r="J48" s="53"/>
    </row>
    <row r="49" spans="1:10" ht="20.100000000000001" customHeight="1">
      <c r="A49" s="37"/>
      <c r="B49" s="162">
        <v>11</v>
      </c>
      <c r="C49" s="162"/>
      <c r="D49" s="162"/>
      <c r="E49" s="157" t="s">
        <v>218</v>
      </c>
      <c r="F49" s="157"/>
      <c r="G49" s="26"/>
      <c r="H49" s="26"/>
      <c r="I49" s="157"/>
      <c r="J49" s="54">
        <f>J57</f>
        <v>12576.213999999998</v>
      </c>
    </row>
    <row r="50" spans="1:10" ht="19.5" customHeight="1" outlineLevel="1">
      <c r="A50" s="37"/>
      <c r="B50" s="151" t="s">
        <v>0</v>
      </c>
      <c r="C50" s="151" t="s">
        <v>314</v>
      </c>
      <c r="D50" s="151" t="s">
        <v>34</v>
      </c>
      <c r="E50" s="150" t="s">
        <v>235</v>
      </c>
      <c r="F50" s="151" t="s">
        <v>30</v>
      </c>
      <c r="G50" s="34">
        <v>269.36</v>
      </c>
      <c r="H50" s="200">
        <v>11</v>
      </c>
      <c r="I50" s="64">
        <f>ROUNDDOWN(H50*(1+$J$8),2)</f>
        <v>13.74</v>
      </c>
      <c r="J50" s="64">
        <f>G50*I50</f>
        <v>3701.0064000000002</v>
      </c>
    </row>
    <row r="51" spans="1:10" ht="19.5" customHeight="1" outlineLevel="1">
      <c r="A51" s="37"/>
      <c r="B51" s="151" t="s">
        <v>83</v>
      </c>
      <c r="C51" s="151">
        <v>88486</v>
      </c>
      <c r="D51" s="151" t="s">
        <v>311</v>
      </c>
      <c r="E51" s="150" t="s">
        <v>210</v>
      </c>
      <c r="F51" s="151" t="s">
        <v>30</v>
      </c>
      <c r="G51" s="34">
        <v>136.04</v>
      </c>
      <c r="H51" s="200">
        <v>9.43</v>
      </c>
      <c r="I51" s="64">
        <f t="shared" ref="I51:I56" si="4">ROUNDDOWN(H51*(1+$J$8),2)</f>
        <v>11.78</v>
      </c>
      <c r="J51" s="64">
        <f t="shared" ref="J51:J56" si="5">G51*I51</f>
        <v>1602.5511999999999</v>
      </c>
    </row>
    <row r="52" spans="1:10" ht="19.5" customHeight="1" outlineLevel="1">
      <c r="A52" s="37"/>
      <c r="B52" s="151" t="s">
        <v>12</v>
      </c>
      <c r="C52" s="151">
        <v>88489</v>
      </c>
      <c r="D52" s="151" t="s">
        <v>311</v>
      </c>
      <c r="E52" s="150" t="s">
        <v>211</v>
      </c>
      <c r="F52" s="151" t="s">
        <v>30</v>
      </c>
      <c r="G52" s="34">
        <v>265.62</v>
      </c>
      <c r="H52" s="200">
        <v>10.64</v>
      </c>
      <c r="I52" s="64">
        <f t="shared" si="4"/>
        <v>13.29</v>
      </c>
      <c r="J52" s="64">
        <f t="shared" si="5"/>
        <v>3530.0897999999997</v>
      </c>
    </row>
    <row r="53" spans="1:10" ht="19.5" customHeight="1" outlineLevel="1">
      <c r="A53" s="37"/>
      <c r="B53" s="151" t="s">
        <v>1</v>
      </c>
      <c r="C53" s="151">
        <v>88489</v>
      </c>
      <c r="D53" s="151" t="s">
        <v>311</v>
      </c>
      <c r="E53" s="150" t="s">
        <v>212</v>
      </c>
      <c r="F53" s="151" t="s">
        <v>30</v>
      </c>
      <c r="G53" s="34">
        <v>172.63</v>
      </c>
      <c r="H53" s="200">
        <v>10.64</v>
      </c>
      <c r="I53" s="64">
        <f t="shared" si="4"/>
        <v>13.29</v>
      </c>
      <c r="J53" s="64">
        <f t="shared" si="5"/>
        <v>2294.2527</v>
      </c>
    </row>
    <row r="54" spans="1:10" ht="19.5" customHeight="1" outlineLevel="1">
      <c r="A54" s="37"/>
      <c r="B54" s="151" t="s">
        <v>59</v>
      </c>
      <c r="C54" s="151" t="s">
        <v>49</v>
      </c>
      <c r="D54" s="151" t="s">
        <v>311</v>
      </c>
      <c r="E54" s="150" t="s">
        <v>213</v>
      </c>
      <c r="F54" s="151" t="s">
        <v>30</v>
      </c>
      <c r="G54" s="34">
        <v>30.24</v>
      </c>
      <c r="H54" s="34">
        <v>24.05</v>
      </c>
      <c r="I54" s="64">
        <f t="shared" si="4"/>
        <v>30.05</v>
      </c>
      <c r="J54" s="64">
        <f t="shared" si="5"/>
        <v>908.71199999999999</v>
      </c>
    </row>
    <row r="55" spans="1:10" ht="20.100000000000001" customHeight="1" outlineLevel="1">
      <c r="A55" s="37"/>
      <c r="B55" s="151" t="s">
        <v>60</v>
      </c>
      <c r="C55" s="151" t="s">
        <v>50</v>
      </c>
      <c r="D55" s="169" t="s">
        <v>311</v>
      </c>
      <c r="E55" s="150" t="s">
        <v>214</v>
      </c>
      <c r="F55" s="151" t="s">
        <v>30</v>
      </c>
      <c r="G55" s="34">
        <v>10.5</v>
      </c>
      <c r="H55" s="34">
        <v>26.61</v>
      </c>
      <c r="I55" s="64">
        <f t="shared" si="4"/>
        <v>33.25</v>
      </c>
      <c r="J55" s="64">
        <f t="shared" si="5"/>
        <v>349.125</v>
      </c>
    </row>
    <row r="56" spans="1:10" ht="20.100000000000001" customHeight="1" outlineLevel="1">
      <c r="A56" s="37"/>
      <c r="B56" s="151" t="s">
        <v>182</v>
      </c>
      <c r="C56" s="151">
        <v>40905</v>
      </c>
      <c r="D56" s="151" t="s">
        <v>311</v>
      </c>
      <c r="E56" s="150" t="s">
        <v>264</v>
      </c>
      <c r="F56" s="151" t="s">
        <v>30</v>
      </c>
      <c r="G56" s="34">
        <v>7.11</v>
      </c>
      <c r="H56" s="34">
        <v>21.44</v>
      </c>
      <c r="I56" s="64">
        <f t="shared" si="4"/>
        <v>26.79</v>
      </c>
      <c r="J56" s="64">
        <f t="shared" si="5"/>
        <v>190.4769</v>
      </c>
    </row>
    <row r="57" spans="1:10" ht="20.100000000000001" customHeight="1" outlineLevel="1">
      <c r="A57" s="37"/>
      <c r="B57" s="56"/>
      <c r="C57" s="57"/>
      <c r="D57" s="57"/>
      <c r="E57" s="57"/>
      <c r="F57" s="57"/>
      <c r="G57" s="57"/>
      <c r="H57" s="58" t="s">
        <v>57</v>
      </c>
      <c r="I57" s="166"/>
      <c r="J57" s="65">
        <f>SUM(J50:J56)</f>
        <v>12576.213999999998</v>
      </c>
    </row>
    <row r="58" spans="1:10" s="36" customFormat="1" ht="20.100000000000001" customHeight="1">
      <c r="A58" s="37"/>
      <c r="B58" s="37"/>
      <c r="C58" s="37"/>
      <c r="D58" s="37"/>
      <c r="E58" s="12"/>
      <c r="F58" s="37"/>
      <c r="G58" s="25"/>
      <c r="H58" s="24"/>
      <c r="I58" s="5"/>
      <c r="J58" s="53"/>
    </row>
    <row r="59" spans="1:10" ht="20.100000000000001" customHeight="1">
      <c r="A59" s="37"/>
      <c r="B59" s="162">
        <v>12</v>
      </c>
      <c r="C59" s="162"/>
      <c r="D59" s="162"/>
      <c r="E59" s="157" t="s">
        <v>226</v>
      </c>
      <c r="F59" s="157"/>
      <c r="G59" s="26"/>
      <c r="H59" s="26"/>
      <c r="I59" s="157"/>
      <c r="J59" s="54">
        <f>J76</f>
        <v>5641.2300000000005</v>
      </c>
    </row>
    <row r="60" spans="1:10" s="36" customFormat="1" ht="20.100000000000001" customHeight="1" outlineLevel="1">
      <c r="A60" s="37"/>
      <c r="B60" s="20" t="s">
        <v>3</v>
      </c>
      <c r="C60" s="20"/>
      <c r="D60" s="20"/>
      <c r="E60" s="14" t="s">
        <v>275</v>
      </c>
      <c r="F60" s="167"/>
      <c r="G60" s="34"/>
      <c r="H60" s="34"/>
      <c r="I60" s="64"/>
      <c r="J60" s="64"/>
    </row>
    <row r="61" spans="1:10" s="36" customFormat="1" ht="20.100000000000001" customHeight="1" outlineLevel="1">
      <c r="A61" s="37"/>
      <c r="B61" s="169" t="s">
        <v>102</v>
      </c>
      <c r="C61" s="169">
        <v>89401</v>
      </c>
      <c r="D61" s="169" t="s">
        <v>311</v>
      </c>
      <c r="E61" s="153" t="s">
        <v>188</v>
      </c>
      <c r="F61" s="156" t="s">
        <v>33</v>
      </c>
      <c r="G61" s="34">
        <v>22</v>
      </c>
      <c r="H61" s="34">
        <v>6.02</v>
      </c>
      <c r="I61" s="64">
        <f>ROUNDDOWN(H61*(1+$J$8),2)</f>
        <v>7.52</v>
      </c>
      <c r="J61" s="64">
        <f>G61*I61</f>
        <v>165.44</v>
      </c>
    </row>
    <row r="62" spans="1:10" s="36" customFormat="1" ht="20.100000000000001" customHeight="1" outlineLevel="1">
      <c r="A62" s="37"/>
      <c r="B62" s="169" t="s">
        <v>103</v>
      </c>
      <c r="C62" s="156">
        <v>89446</v>
      </c>
      <c r="D62" s="169" t="s">
        <v>311</v>
      </c>
      <c r="E62" s="153" t="s">
        <v>189</v>
      </c>
      <c r="F62" s="156" t="s">
        <v>33</v>
      </c>
      <c r="G62" s="34">
        <v>16</v>
      </c>
      <c r="H62" s="34">
        <v>3.17</v>
      </c>
      <c r="I62" s="64">
        <f t="shared" ref="I62:I75" si="6">ROUNDDOWN(H62*(1+$J$8),2)</f>
        <v>3.96</v>
      </c>
      <c r="J62" s="64">
        <f t="shared" ref="J62:J75" si="7">G62*I62</f>
        <v>63.36</v>
      </c>
    </row>
    <row r="63" spans="1:10" s="36" customFormat="1" ht="20.100000000000001" customHeight="1" outlineLevel="1">
      <c r="A63" s="37"/>
      <c r="B63" s="169" t="s">
        <v>162</v>
      </c>
      <c r="C63" s="169">
        <v>89448</v>
      </c>
      <c r="D63" s="169" t="s">
        <v>311</v>
      </c>
      <c r="E63" s="153" t="s">
        <v>206</v>
      </c>
      <c r="F63" s="156" t="s">
        <v>33</v>
      </c>
      <c r="G63" s="34">
        <v>13</v>
      </c>
      <c r="H63" s="34">
        <v>8.86</v>
      </c>
      <c r="I63" s="64">
        <f t="shared" si="6"/>
        <v>11.07</v>
      </c>
      <c r="J63" s="64">
        <f t="shared" si="7"/>
        <v>143.91</v>
      </c>
    </row>
    <row r="64" spans="1:10" s="36" customFormat="1" ht="20.100000000000001" customHeight="1" outlineLevel="1">
      <c r="A64" s="37"/>
      <c r="B64" s="169" t="s">
        <v>163</v>
      </c>
      <c r="C64" s="156">
        <v>89485</v>
      </c>
      <c r="D64" s="156" t="s">
        <v>311</v>
      </c>
      <c r="E64" s="153" t="s">
        <v>171</v>
      </c>
      <c r="F64" s="156" t="s">
        <v>28</v>
      </c>
      <c r="G64" s="34">
        <v>3</v>
      </c>
      <c r="H64" s="34">
        <v>4.21</v>
      </c>
      <c r="I64" s="64">
        <f t="shared" si="6"/>
        <v>5.26</v>
      </c>
      <c r="J64" s="64">
        <f t="shared" si="7"/>
        <v>15.78</v>
      </c>
    </row>
    <row r="65" spans="1:10" s="36" customFormat="1" ht="20.100000000000001" customHeight="1" outlineLevel="1">
      <c r="A65" s="37"/>
      <c r="B65" s="169" t="s">
        <v>164</v>
      </c>
      <c r="C65" s="156">
        <v>89404</v>
      </c>
      <c r="D65" s="156" t="s">
        <v>311</v>
      </c>
      <c r="E65" s="153" t="s">
        <v>172</v>
      </c>
      <c r="F65" s="156" t="s">
        <v>28</v>
      </c>
      <c r="G65" s="34">
        <v>7</v>
      </c>
      <c r="H65" s="34">
        <v>4.17</v>
      </c>
      <c r="I65" s="64">
        <f t="shared" si="6"/>
        <v>5.21</v>
      </c>
      <c r="J65" s="64">
        <f t="shared" si="7"/>
        <v>36.47</v>
      </c>
    </row>
    <row r="66" spans="1:10" s="36" customFormat="1" ht="20.100000000000001" customHeight="1" outlineLevel="1">
      <c r="A66" s="37"/>
      <c r="B66" s="169" t="s">
        <v>165</v>
      </c>
      <c r="C66" s="156">
        <v>89481</v>
      </c>
      <c r="D66" s="156" t="s">
        <v>311</v>
      </c>
      <c r="E66" s="153" t="s">
        <v>173</v>
      </c>
      <c r="F66" s="156" t="s">
        <v>28</v>
      </c>
      <c r="G66" s="34">
        <v>8</v>
      </c>
      <c r="H66" s="34">
        <v>3.75</v>
      </c>
      <c r="I66" s="64">
        <f t="shared" si="6"/>
        <v>4.68</v>
      </c>
      <c r="J66" s="64">
        <f t="shared" si="7"/>
        <v>37.44</v>
      </c>
    </row>
    <row r="67" spans="1:10" s="36" customFormat="1" ht="20.100000000000001" customHeight="1" outlineLevel="1">
      <c r="A67" s="37"/>
      <c r="B67" s="169" t="s">
        <v>166</v>
      </c>
      <c r="C67" s="169">
        <v>89497</v>
      </c>
      <c r="D67" s="156" t="s">
        <v>311</v>
      </c>
      <c r="E67" s="164" t="s">
        <v>174</v>
      </c>
      <c r="F67" s="156" t="s">
        <v>28</v>
      </c>
      <c r="G67" s="34">
        <v>6</v>
      </c>
      <c r="H67" s="34">
        <v>8.59</v>
      </c>
      <c r="I67" s="64">
        <f t="shared" si="6"/>
        <v>10.73</v>
      </c>
      <c r="J67" s="64">
        <f t="shared" si="7"/>
        <v>64.38</v>
      </c>
    </row>
    <row r="68" spans="1:10" s="36" customFormat="1" ht="20.100000000000001" customHeight="1" outlineLevel="1">
      <c r="A68" s="37"/>
      <c r="B68" s="169" t="s">
        <v>167</v>
      </c>
      <c r="C68" s="156">
        <v>89438</v>
      </c>
      <c r="D68" s="156" t="s">
        <v>311</v>
      </c>
      <c r="E68" s="164" t="s">
        <v>193</v>
      </c>
      <c r="F68" s="156" t="s">
        <v>28</v>
      </c>
      <c r="G68" s="34">
        <v>2</v>
      </c>
      <c r="H68" s="34">
        <v>5.86</v>
      </c>
      <c r="I68" s="64">
        <f t="shared" si="6"/>
        <v>7.32</v>
      </c>
      <c r="J68" s="64">
        <f t="shared" si="7"/>
        <v>14.64</v>
      </c>
    </row>
    <row r="69" spans="1:10" s="36" customFormat="1" ht="20.100000000000001" customHeight="1" outlineLevel="1">
      <c r="A69" s="37"/>
      <c r="B69" s="169" t="s">
        <v>168</v>
      </c>
      <c r="C69" s="156">
        <v>89617</v>
      </c>
      <c r="D69" s="156" t="s">
        <v>311</v>
      </c>
      <c r="E69" s="153" t="s">
        <v>190</v>
      </c>
      <c r="F69" s="156" t="s">
        <v>28</v>
      </c>
      <c r="G69" s="34">
        <v>5</v>
      </c>
      <c r="H69" s="34">
        <v>5.34</v>
      </c>
      <c r="I69" s="64">
        <f t="shared" si="6"/>
        <v>6.67</v>
      </c>
      <c r="J69" s="64">
        <f t="shared" si="7"/>
        <v>33.35</v>
      </c>
    </row>
    <row r="70" spans="1:10" s="36" customFormat="1" ht="20.100000000000001" customHeight="1" outlineLevel="1">
      <c r="A70" s="37"/>
      <c r="B70" s="169" t="s">
        <v>169</v>
      </c>
      <c r="C70" s="156">
        <v>89623</v>
      </c>
      <c r="D70" s="156" t="s">
        <v>311</v>
      </c>
      <c r="E70" s="164" t="s">
        <v>191</v>
      </c>
      <c r="F70" s="156" t="s">
        <v>28</v>
      </c>
      <c r="G70" s="34">
        <v>5</v>
      </c>
      <c r="H70" s="34">
        <v>13.02</v>
      </c>
      <c r="I70" s="64">
        <f t="shared" si="6"/>
        <v>16.27</v>
      </c>
      <c r="J70" s="64">
        <f t="shared" si="7"/>
        <v>81.349999999999994</v>
      </c>
    </row>
    <row r="71" spans="1:10" s="36" customFormat="1" ht="20.100000000000001" customHeight="1" outlineLevel="1">
      <c r="A71" s="37"/>
      <c r="B71" s="20" t="s">
        <v>4</v>
      </c>
      <c r="C71" s="169"/>
      <c r="D71" s="161"/>
      <c r="E71" s="163" t="s">
        <v>198</v>
      </c>
      <c r="F71" s="164"/>
      <c r="G71" s="34"/>
      <c r="H71" s="34"/>
      <c r="I71" s="64"/>
      <c r="J71" s="64">
        <f t="shared" si="7"/>
        <v>0</v>
      </c>
    </row>
    <row r="72" spans="1:10" s="36" customFormat="1" ht="20.100000000000001" customHeight="1" outlineLevel="1">
      <c r="A72" s="37"/>
      <c r="B72" s="169" t="s">
        <v>104</v>
      </c>
      <c r="C72" s="143">
        <v>94495</v>
      </c>
      <c r="D72" s="156" t="s">
        <v>311</v>
      </c>
      <c r="E72" s="153" t="s">
        <v>215</v>
      </c>
      <c r="F72" s="156" t="s">
        <v>28</v>
      </c>
      <c r="G72" s="34">
        <v>2</v>
      </c>
      <c r="H72" s="34">
        <v>60.55</v>
      </c>
      <c r="I72" s="64">
        <f t="shared" si="6"/>
        <v>75.67</v>
      </c>
      <c r="J72" s="64">
        <f t="shared" si="7"/>
        <v>151.34</v>
      </c>
    </row>
    <row r="73" spans="1:10" s="36" customFormat="1" ht="20.100000000000001" customHeight="1" outlineLevel="1">
      <c r="A73" s="37"/>
      <c r="B73" s="169" t="s">
        <v>105</v>
      </c>
      <c r="C73" s="144">
        <v>94497</v>
      </c>
      <c r="D73" s="156" t="s">
        <v>311</v>
      </c>
      <c r="E73" s="153" t="s">
        <v>216</v>
      </c>
      <c r="F73" s="156" t="s">
        <v>28</v>
      </c>
      <c r="G73" s="34">
        <v>4</v>
      </c>
      <c r="H73" s="34">
        <v>81.22</v>
      </c>
      <c r="I73" s="64">
        <f t="shared" si="6"/>
        <v>101.5</v>
      </c>
      <c r="J73" s="64">
        <f t="shared" si="7"/>
        <v>406</v>
      </c>
    </row>
    <row r="74" spans="1:10" s="36" customFormat="1" ht="20.100000000000001" customHeight="1" outlineLevel="1">
      <c r="A74" s="37"/>
      <c r="B74" s="169" t="s">
        <v>106</v>
      </c>
      <c r="C74" s="156">
        <v>94797</v>
      </c>
      <c r="D74" s="156" t="s">
        <v>311</v>
      </c>
      <c r="E74" s="164" t="s">
        <v>195</v>
      </c>
      <c r="F74" s="156" t="s">
        <v>28</v>
      </c>
      <c r="G74" s="34">
        <v>1</v>
      </c>
      <c r="H74" s="34">
        <v>42.79</v>
      </c>
      <c r="I74" s="64">
        <f t="shared" si="6"/>
        <v>53.47</v>
      </c>
      <c r="J74" s="64">
        <f t="shared" si="7"/>
        <v>53.47</v>
      </c>
    </row>
    <row r="75" spans="1:10" s="36" customFormat="1" ht="19.5" customHeight="1" outlineLevel="1">
      <c r="A75" s="37"/>
      <c r="B75" s="156" t="s">
        <v>107</v>
      </c>
      <c r="C75" s="156"/>
      <c r="D75" s="156" t="s">
        <v>2</v>
      </c>
      <c r="E75" s="12" t="s">
        <v>228</v>
      </c>
      <c r="F75" s="156" t="s">
        <v>28</v>
      </c>
      <c r="G75" s="34">
        <v>1</v>
      </c>
      <c r="H75" s="34">
        <v>3500</v>
      </c>
      <c r="I75" s="64">
        <f t="shared" si="6"/>
        <v>4374.3</v>
      </c>
      <c r="J75" s="64">
        <f t="shared" si="7"/>
        <v>4374.3</v>
      </c>
    </row>
    <row r="76" spans="1:10" s="36" customFormat="1" ht="20.100000000000001" customHeight="1" outlineLevel="1">
      <c r="A76" s="37"/>
      <c r="B76" s="56"/>
      <c r="C76" s="57"/>
      <c r="D76" s="57"/>
      <c r="E76" s="57"/>
      <c r="F76" s="57"/>
      <c r="G76" s="57"/>
      <c r="H76" s="58" t="s">
        <v>57</v>
      </c>
      <c r="I76" s="166"/>
      <c r="J76" s="65">
        <f>SUM(J60:J75)</f>
        <v>5641.2300000000005</v>
      </c>
    </row>
    <row r="77" spans="1:10" s="36" customFormat="1" ht="20.100000000000001" customHeight="1">
      <c r="A77" s="37"/>
      <c r="B77" s="37"/>
      <c r="C77" s="37"/>
      <c r="D77" s="37"/>
      <c r="E77" s="12"/>
      <c r="F77" s="37"/>
      <c r="G77" s="25"/>
      <c r="H77" s="24"/>
      <c r="I77" s="5"/>
      <c r="J77" s="53"/>
    </row>
    <row r="78" spans="1:10" s="36" customFormat="1" ht="20.100000000000001" customHeight="1">
      <c r="A78" s="37"/>
      <c r="B78" s="162">
        <v>13</v>
      </c>
      <c r="C78" s="162"/>
      <c r="D78" s="162"/>
      <c r="E78" s="157" t="s">
        <v>227</v>
      </c>
      <c r="F78" s="157"/>
      <c r="G78" s="26"/>
      <c r="H78" s="26"/>
      <c r="I78" s="157"/>
      <c r="J78" s="54">
        <f>J97</f>
        <v>8159.39</v>
      </c>
    </row>
    <row r="79" spans="1:10" s="36" customFormat="1" ht="20.100000000000001" customHeight="1" outlineLevel="1">
      <c r="A79" s="37"/>
      <c r="B79" s="20" t="s">
        <v>13</v>
      </c>
      <c r="C79" s="20"/>
      <c r="D79" s="20"/>
      <c r="E79" s="14" t="s">
        <v>275</v>
      </c>
      <c r="F79" s="167"/>
      <c r="G79" s="34"/>
      <c r="H79" s="34"/>
      <c r="I79" s="64"/>
      <c r="J79" s="64"/>
    </row>
    <row r="80" spans="1:10" s="36" customFormat="1" ht="20.100000000000001" customHeight="1" outlineLevel="1">
      <c r="A80" s="37"/>
      <c r="B80" s="156" t="s">
        <v>108</v>
      </c>
      <c r="C80" s="169">
        <v>89711</v>
      </c>
      <c r="D80" s="169" t="s">
        <v>311</v>
      </c>
      <c r="E80" s="153" t="s">
        <v>176</v>
      </c>
      <c r="F80" s="156" t="s">
        <v>33</v>
      </c>
      <c r="G80" s="34">
        <v>20</v>
      </c>
      <c r="H80" s="34">
        <v>13.37</v>
      </c>
      <c r="I80" s="64">
        <f>ROUNDDOWN(H80*(1+$J$8),2)</f>
        <v>16.7</v>
      </c>
      <c r="J80" s="64">
        <f>G80*I80</f>
        <v>334</v>
      </c>
    </row>
    <row r="81" spans="1:10" s="36" customFormat="1" ht="20.100000000000001" customHeight="1" outlineLevel="1">
      <c r="A81" s="37"/>
      <c r="B81" s="156" t="s">
        <v>109</v>
      </c>
      <c r="C81" s="169">
        <v>89712</v>
      </c>
      <c r="D81" s="169" t="s">
        <v>311</v>
      </c>
      <c r="E81" s="153" t="s">
        <v>177</v>
      </c>
      <c r="F81" s="156" t="s">
        <v>33</v>
      </c>
      <c r="G81" s="34">
        <v>5</v>
      </c>
      <c r="H81" s="34">
        <v>23.47</v>
      </c>
      <c r="I81" s="64">
        <f t="shared" ref="I81:I96" si="8">ROUNDDOWN(H81*(1+$J$8),2)</f>
        <v>29.33</v>
      </c>
      <c r="J81" s="64">
        <f t="shared" ref="J81:J96" si="9">G81*I81</f>
        <v>146.64999999999998</v>
      </c>
    </row>
    <row r="82" spans="1:10" s="36" customFormat="1" ht="20.100000000000001" customHeight="1" outlineLevel="1">
      <c r="A82" s="37"/>
      <c r="B82" s="156" t="s">
        <v>110</v>
      </c>
      <c r="C82" s="169">
        <v>89714</v>
      </c>
      <c r="D82" s="169" t="s">
        <v>311</v>
      </c>
      <c r="E82" s="153" t="s">
        <v>175</v>
      </c>
      <c r="F82" s="156" t="s">
        <v>33</v>
      </c>
      <c r="G82" s="34">
        <v>5</v>
      </c>
      <c r="H82" s="34">
        <v>44.99</v>
      </c>
      <c r="I82" s="64">
        <f t="shared" si="8"/>
        <v>56.22</v>
      </c>
      <c r="J82" s="64">
        <f t="shared" si="9"/>
        <v>281.10000000000002</v>
      </c>
    </row>
    <row r="83" spans="1:10" s="36" customFormat="1" ht="20.100000000000001" customHeight="1" outlineLevel="1">
      <c r="A83" s="37"/>
      <c r="B83" s="156" t="s">
        <v>111</v>
      </c>
      <c r="C83" s="156">
        <v>89726</v>
      </c>
      <c r="D83" s="156" t="s">
        <v>311</v>
      </c>
      <c r="E83" s="153" t="s">
        <v>178</v>
      </c>
      <c r="F83" s="156" t="s">
        <v>28</v>
      </c>
      <c r="G83" s="34">
        <v>4</v>
      </c>
      <c r="H83" s="34">
        <v>7.21</v>
      </c>
      <c r="I83" s="64">
        <f t="shared" si="8"/>
        <v>9.01</v>
      </c>
      <c r="J83" s="64">
        <f t="shared" si="9"/>
        <v>36.04</v>
      </c>
    </row>
    <row r="84" spans="1:10" s="36" customFormat="1" ht="20.100000000000001" customHeight="1" outlineLevel="1">
      <c r="A84" s="37"/>
      <c r="B84" s="156" t="s">
        <v>112</v>
      </c>
      <c r="C84" s="156">
        <v>89746</v>
      </c>
      <c r="D84" s="156" t="s">
        <v>311</v>
      </c>
      <c r="E84" s="153" t="s">
        <v>196</v>
      </c>
      <c r="F84" s="156" t="s">
        <v>28</v>
      </c>
      <c r="G84" s="34">
        <v>1</v>
      </c>
      <c r="H84" s="34">
        <v>19.04</v>
      </c>
      <c r="I84" s="64">
        <f t="shared" si="8"/>
        <v>23.79</v>
      </c>
      <c r="J84" s="64">
        <f t="shared" si="9"/>
        <v>23.79</v>
      </c>
    </row>
    <row r="85" spans="1:10" s="36" customFormat="1" ht="20.100000000000001" customHeight="1" outlineLevel="1">
      <c r="A85" s="37"/>
      <c r="B85" s="156" t="s">
        <v>113</v>
      </c>
      <c r="C85" s="156">
        <v>89724</v>
      </c>
      <c r="D85" s="156" t="s">
        <v>311</v>
      </c>
      <c r="E85" s="153" t="s">
        <v>180</v>
      </c>
      <c r="F85" s="156" t="s">
        <v>28</v>
      </c>
      <c r="G85" s="34">
        <v>9</v>
      </c>
      <c r="H85" s="34">
        <v>6.45</v>
      </c>
      <c r="I85" s="64">
        <f t="shared" si="8"/>
        <v>8.06</v>
      </c>
      <c r="J85" s="64">
        <f t="shared" si="9"/>
        <v>72.540000000000006</v>
      </c>
    </row>
    <row r="86" spans="1:10" s="36" customFormat="1" ht="20.100000000000001" customHeight="1" outlineLevel="1">
      <c r="A86" s="37"/>
      <c r="B86" s="156" t="s">
        <v>277</v>
      </c>
      <c r="C86" s="156">
        <v>89744</v>
      </c>
      <c r="D86" s="156" t="s">
        <v>311</v>
      </c>
      <c r="E86" s="153" t="s">
        <v>179</v>
      </c>
      <c r="F86" s="156" t="s">
        <v>28</v>
      </c>
      <c r="G86" s="34">
        <v>2</v>
      </c>
      <c r="H86" s="34">
        <v>18.98</v>
      </c>
      <c r="I86" s="64">
        <f t="shared" si="8"/>
        <v>23.72</v>
      </c>
      <c r="J86" s="64">
        <f t="shared" si="9"/>
        <v>47.44</v>
      </c>
    </row>
    <row r="87" spans="1:10" s="36" customFormat="1" ht="20.100000000000001" customHeight="1" outlineLevel="1">
      <c r="A87" s="37"/>
      <c r="B87" s="156" t="s">
        <v>278</v>
      </c>
      <c r="C87" s="156">
        <v>89690</v>
      </c>
      <c r="D87" s="156" t="s">
        <v>311</v>
      </c>
      <c r="E87" s="153" t="s">
        <v>181</v>
      </c>
      <c r="F87" s="156" t="s">
        <v>28</v>
      </c>
      <c r="G87" s="34">
        <v>3</v>
      </c>
      <c r="H87" s="34">
        <v>43.37</v>
      </c>
      <c r="I87" s="64">
        <f t="shared" si="8"/>
        <v>54.2</v>
      </c>
      <c r="J87" s="64">
        <f t="shared" si="9"/>
        <v>162.60000000000002</v>
      </c>
    </row>
    <row r="88" spans="1:10" s="36" customFormat="1" ht="20.100000000000001" customHeight="1" outlineLevel="1">
      <c r="A88" s="37"/>
      <c r="B88" s="156" t="s">
        <v>279</v>
      </c>
      <c r="C88" s="156">
        <v>89782</v>
      </c>
      <c r="D88" s="156" t="s">
        <v>311</v>
      </c>
      <c r="E88" s="153" t="s">
        <v>187</v>
      </c>
      <c r="F88" s="156" t="s">
        <v>28</v>
      </c>
      <c r="G88" s="34">
        <v>4</v>
      </c>
      <c r="H88" s="34">
        <v>9.33</v>
      </c>
      <c r="I88" s="64">
        <f t="shared" si="8"/>
        <v>11.66</v>
      </c>
      <c r="J88" s="64">
        <f t="shared" si="9"/>
        <v>46.64</v>
      </c>
    </row>
    <row r="89" spans="1:10" s="36" customFormat="1" ht="20.100000000000001" customHeight="1" outlineLevel="1">
      <c r="A89" s="37"/>
      <c r="B89" s="156" t="s">
        <v>280</v>
      </c>
      <c r="C89" s="169">
        <v>89798</v>
      </c>
      <c r="D89" s="169" t="s">
        <v>311</v>
      </c>
      <c r="E89" s="153" t="s">
        <v>236</v>
      </c>
      <c r="F89" s="156" t="s">
        <v>33</v>
      </c>
      <c r="G89" s="34">
        <v>8</v>
      </c>
      <c r="H89" s="34">
        <v>8.58</v>
      </c>
      <c r="I89" s="64">
        <f t="shared" si="8"/>
        <v>10.72</v>
      </c>
      <c r="J89" s="64">
        <f t="shared" si="9"/>
        <v>85.76</v>
      </c>
    </row>
    <row r="90" spans="1:10" s="36" customFormat="1" ht="20.100000000000001" customHeight="1" outlineLevel="1">
      <c r="A90" s="37"/>
      <c r="B90" s="20" t="s">
        <v>5</v>
      </c>
      <c r="C90" s="156"/>
      <c r="D90" s="156"/>
      <c r="E90" s="163" t="s">
        <v>276</v>
      </c>
      <c r="F90" s="156"/>
      <c r="G90" s="34"/>
      <c r="H90" s="34"/>
      <c r="I90" s="64"/>
      <c r="J90" s="64">
        <f t="shared" si="9"/>
        <v>0</v>
      </c>
    </row>
    <row r="91" spans="1:10" s="36" customFormat="1" ht="20.100000000000001" customHeight="1" outlineLevel="1">
      <c r="A91" s="37"/>
      <c r="B91" s="156" t="s">
        <v>114</v>
      </c>
      <c r="C91" s="169">
        <v>89707</v>
      </c>
      <c r="D91" s="169" t="s">
        <v>311</v>
      </c>
      <c r="E91" s="153" t="s">
        <v>244</v>
      </c>
      <c r="F91" s="156" t="s">
        <v>28</v>
      </c>
      <c r="G91" s="34">
        <v>1</v>
      </c>
      <c r="H91" s="34">
        <v>25.23</v>
      </c>
      <c r="I91" s="64">
        <f t="shared" si="8"/>
        <v>31.53</v>
      </c>
      <c r="J91" s="64">
        <f t="shared" si="9"/>
        <v>31.53</v>
      </c>
    </row>
    <row r="92" spans="1:10" s="36" customFormat="1" ht="19.5" customHeight="1" outlineLevel="1">
      <c r="A92" s="37"/>
      <c r="B92" s="156" t="s">
        <v>115</v>
      </c>
      <c r="C92" s="156">
        <v>72290</v>
      </c>
      <c r="D92" s="156" t="s">
        <v>311</v>
      </c>
      <c r="E92" s="153" t="s">
        <v>272</v>
      </c>
      <c r="F92" s="156" t="s">
        <v>28</v>
      </c>
      <c r="G92" s="34">
        <v>1</v>
      </c>
      <c r="H92" s="34">
        <v>423.5</v>
      </c>
      <c r="I92" s="64">
        <f t="shared" si="8"/>
        <v>529.29</v>
      </c>
      <c r="J92" s="64">
        <f t="shared" si="9"/>
        <v>529.29</v>
      </c>
    </row>
    <row r="93" spans="1:10" s="36" customFormat="1" ht="19.5" customHeight="1" outlineLevel="1">
      <c r="A93" s="37"/>
      <c r="B93" s="156" t="s">
        <v>116</v>
      </c>
      <c r="C93" s="156">
        <v>72290</v>
      </c>
      <c r="D93" s="169" t="s">
        <v>311</v>
      </c>
      <c r="E93" s="153" t="s">
        <v>273</v>
      </c>
      <c r="F93" s="156" t="s">
        <v>28</v>
      </c>
      <c r="G93" s="34">
        <v>1</v>
      </c>
      <c r="H93" s="34">
        <v>423.5</v>
      </c>
      <c r="I93" s="64">
        <f t="shared" si="8"/>
        <v>529.29</v>
      </c>
      <c r="J93" s="64">
        <f t="shared" si="9"/>
        <v>529.29</v>
      </c>
    </row>
    <row r="94" spans="1:10" s="36" customFormat="1" ht="20.100000000000001" customHeight="1" outlineLevel="1">
      <c r="A94" s="37"/>
      <c r="B94" s="156" t="s">
        <v>117</v>
      </c>
      <c r="C94" s="156">
        <v>89710</v>
      </c>
      <c r="D94" s="169" t="s">
        <v>311</v>
      </c>
      <c r="E94" s="12" t="s">
        <v>274</v>
      </c>
      <c r="F94" s="156" t="s">
        <v>28</v>
      </c>
      <c r="G94" s="34">
        <v>2</v>
      </c>
      <c r="H94" s="34">
        <v>9.39</v>
      </c>
      <c r="I94" s="64">
        <f t="shared" si="8"/>
        <v>11.73</v>
      </c>
      <c r="J94" s="64">
        <f t="shared" si="9"/>
        <v>23.46</v>
      </c>
    </row>
    <row r="95" spans="1:10" s="36" customFormat="1" ht="20.100000000000001" customHeight="1" outlineLevel="1">
      <c r="A95" s="37"/>
      <c r="B95" s="156" t="s">
        <v>118</v>
      </c>
      <c r="C95" s="156" t="s">
        <v>48</v>
      </c>
      <c r="D95" s="156" t="s">
        <v>311</v>
      </c>
      <c r="E95" s="153" t="s">
        <v>204</v>
      </c>
      <c r="F95" s="156" t="s">
        <v>28</v>
      </c>
      <c r="G95" s="34">
        <v>2</v>
      </c>
      <c r="H95" s="34">
        <v>1645.89</v>
      </c>
      <c r="I95" s="64">
        <f t="shared" si="8"/>
        <v>2057.0300000000002</v>
      </c>
      <c r="J95" s="64">
        <f t="shared" si="9"/>
        <v>4114.0600000000004</v>
      </c>
    </row>
    <row r="96" spans="1:10" s="36" customFormat="1" ht="20.100000000000001" customHeight="1" outlineLevel="1">
      <c r="A96" s="37"/>
      <c r="B96" s="156" t="s">
        <v>119</v>
      </c>
      <c r="C96" s="145">
        <v>95463</v>
      </c>
      <c r="D96" s="169" t="s">
        <v>311</v>
      </c>
      <c r="E96" s="153" t="s">
        <v>234</v>
      </c>
      <c r="F96" s="156" t="s">
        <v>28</v>
      </c>
      <c r="G96" s="34">
        <v>1</v>
      </c>
      <c r="H96" s="34">
        <v>1356.38</v>
      </c>
      <c r="I96" s="64">
        <f t="shared" si="8"/>
        <v>1695.2</v>
      </c>
      <c r="J96" s="64">
        <f t="shared" si="9"/>
        <v>1695.2</v>
      </c>
    </row>
    <row r="97" spans="1:10" s="36" customFormat="1" ht="20.100000000000001" customHeight="1" outlineLevel="1">
      <c r="A97" s="37"/>
      <c r="B97" s="56"/>
      <c r="C97" s="57"/>
      <c r="D97" s="57"/>
      <c r="E97" s="57"/>
      <c r="F97" s="57"/>
      <c r="G97" s="57"/>
      <c r="H97" s="58" t="s">
        <v>57</v>
      </c>
      <c r="I97" s="166"/>
      <c r="J97" s="65">
        <f>SUM(J80:J96)</f>
        <v>8159.39</v>
      </c>
    </row>
    <row r="98" spans="1:10" s="36" customFormat="1" ht="20.100000000000001" customHeight="1">
      <c r="A98" s="37"/>
      <c r="B98" s="37"/>
      <c r="C98" s="37"/>
      <c r="D98" s="37"/>
      <c r="E98" s="12"/>
      <c r="F98" s="37"/>
      <c r="G98" s="25"/>
      <c r="H98" s="24"/>
      <c r="I98" s="5"/>
      <c r="J98" s="53"/>
    </row>
    <row r="99" spans="1:10" s="36" customFormat="1" ht="20.100000000000001" customHeight="1">
      <c r="A99" s="37"/>
      <c r="B99" s="162">
        <v>14</v>
      </c>
      <c r="C99" s="162"/>
      <c r="D99" s="162"/>
      <c r="E99" s="157" t="s">
        <v>221</v>
      </c>
      <c r="F99" s="157"/>
      <c r="G99" s="26"/>
      <c r="H99" s="26"/>
      <c r="I99" s="157"/>
      <c r="J99" s="54">
        <f>J110</f>
        <v>3511.1799999999994</v>
      </c>
    </row>
    <row r="100" spans="1:10" s="36" customFormat="1" ht="19.5" customHeight="1" outlineLevel="1">
      <c r="A100" s="37"/>
      <c r="B100" s="156" t="s">
        <v>6</v>
      </c>
      <c r="C100" s="146">
        <v>86888</v>
      </c>
      <c r="D100" s="74" t="s">
        <v>311</v>
      </c>
      <c r="E100" s="164" t="s">
        <v>265</v>
      </c>
      <c r="F100" s="156" t="s">
        <v>28</v>
      </c>
      <c r="G100" s="34">
        <v>2</v>
      </c>
      <c r="H100" s="34">
        <v>401.08</v>
      </c>
      <c r="I100" s="64">
        <f>ROUNDDOWN(H100*(1+$J$8),2)</f>
        <v>501.26</v>
      </c>
      <c r="J100" s="64">
        <f>G100*I100</f>
        <v>1002.52</v>
      </c>
    </row>
    <row r="101" spans="1:10" ht="19.5" customHeight="1" outlineLevel="1">
      <c r="A101" s="37"/>
      <c r="B101" s="156" t="s">
        <v>7</v>
      </c>
      <c r="C101" s="169">
        <v>40729</v>
      </c>
      <c r="D101" s="156" t="s">
        <v>311</v>
      </c>
      <c r="E101" s="153" t="s">
        <v>223</v>
      </c>
      <c r="F101" s="156" t="s">
        <v>28</v>
      </c>
      <c r="G101" s="34">
        <v>2</v>
      </c>
      <c r="H101" s="34">
        <v>201.31</v>
      </c>
      <c r="I101" s="64">
        <f t="shared" ref="I101:I109" si="10">ROUNDDOWN(H101*(1+$J$8),2)</f>
        <v>251.59</v>
      </c>
      <c r="J101" s="64">
        <f t="shared" ref="J101:J109" si="11">G101*I101</f>
        <v>503.18</v>
      </c>
    </row>
    <row r="102" spans="1:10" ht="19.5" customHeight="1" outlineLevel="1">
      <c r="A102" s="37"/>
      <c r="B102" s="156" t="s">
        <v>84</v>
      </c>
      <c r="C102" s="156">
        <v>86942</v>
      </c>
      <c r="D102" s="156" t="s">
        <v>311</v>
      </c>
      <c r="E102" s="153" t="s">
        <v>266</v>
      </c>
      <c r="F102" s="156" t="s">
        <v>28</v>
      </c>
      <c r="G102" s="34">
        <v>2</v>
      </c>
      <c r="H102" s="34">
        <v>186.75</v>
      </c>
      <c r="I102" s="64">
        <f t="shared" si="10"/>
        <v>233.4</v>
      </c>
      <c r="J102" s="64">
        <f t="shared" si="11"/>
        <v>466.8</v>
      </c>
    </row>
    <row r="103" spans="1:10" ht="19.5" customHeight="1" outlineLevel="1">
      <c r="A103" s="37"/>
      <c r="B103" s="156" t="s">
        <v>85</v>
      </c>
      <c r="C103" s="156">
        <v>86919</v>
      </c>
      <c r="D103" s="156" t="s">
        <v>311</v>
      </c>
      <c r="E103" s="153" t="s">
        <v>267</v>
      </c>
      <c r="F103" s="156" t="s">
        <v>28</v>
      </c>
      <c r="G103" s="34">
        <v>1</v>
      </c>
      <c r="H103" s="34">
        <v>736.57</v>
      </c>
      <c r="I103" s="64">
        <f t="shared" si="10"/>
        <v>920.56</v>
      </c>
      <c r="J103" s="64">
        <f t="shared" si="11"/>
        <v>920.56</v>
      </c>
    </row>
    <row r="104" spans="1:10" ht="20.100000000000001" customHeight="1" outlineLevel="1">
      <c r="A104" s="37"/>
      <c r="B104" s="156" t="s">
        <v>61</v>
      </c>
      <c r="C104" s="169">
        <v>86909</v>
      </c>
      <c r="D104" s="156" t="s">
        <v>311</v>
      </c>
      <c r="E104" s="153" t="s">
        <v>268</v>
      </c>
      <c r="F104" s="156" t="s">
        <v>28</v>
      </c>
      <c r="G104" s="34">
        <v>1</v>
      </c>
      <c r="H104" s="34">
        <v>76.13</v>
      </c>
      <c r="I104" s="64">
        <f t="shared" si="10"/>
        <v>95.14</v>
      </c>
      <c r="J104" s="64">
        <f t="shared" si="11"/>
        <v>95.14</v>
      </c>
    </row>
    <row r="105" spans="1:10" ht="20.100000000000001" customHeight="1" outlineLevel="1">
      <c r="A105" s="37"/>
      <c r="B105" s="156" t="s">
        <v>62</v>
      </c>
      <c r="C105" s="156">
        <v>86914</v>
      </c>
      <c r="D105" s="156" t="s">
        <v>311</v>
      </c>
      <c r="E105" s="153" t="s">
        <v>245</v>
      </c>
      <c r="F105" s="156" t="s">
        <v>28</v>
      </c>
      <c r="G105" s="34">
        <v>2</v>
      </c>
      <c r="H105" s="34">
        <v>30.28</v>
      </c>
      <c r="I105" s="64">
        <f t="shared" si="10"/>
        <v>37.840000000000003</v>
      </c>
      <c r="J105" s="64">
        <f t="shared" si="11"/>
        <v>75.680000000000007</v>
      </c>
    </row>
    <row r="106" spans="1:10" ht="20.100000000000001" customHeight="1" outlineLevel="1">
      <c r="A106" s="37"/>
      <c r="B106" s="156" t="s">
        <v>63</v>
      </c>
      <c r="C106" s="156">
        <v>86906</v>
      </c>
      <c r="D106" s="156" t="s">
        <v>311</v>
      </c>
      <c r="E106" s="153" t="s">
        <v>269</v>
      </c>
      <c r="F106" s="156" t="s">
        <v>28</v>
      </c>
      <c r="G106" s="34">
        <v>2</v>
      </c>
      <c r="H106" s="34">
        <v>38.26</v>
      </c>
      <c r="I106" s="64">
        <f t="shared" si="10"/>
        <v>47.81</v>
      </c>
      <c r="J106" s="64">
        <f t="shared" si="11"/>
        <v>95.62</v>
      </c>
    </row>
    <row r="107" spans="1:10" ht="29.4" customHeight="1" outlineLevel="1">
      <c r="A107" s="37"/>
      <c r="B107" s="156" t="s">
        <v>64</v>
      </c>
      <c r="C107" s="156">
        <v>86910</v>
      </c>
      <c r="D107" s="156" t="s">
        <v>311</v>
      </c>
      <c r="E107" s="153" t="s">
        <v>270</v>
      </c>
      <c r="F107" s="156" t="s">
        <v>28</v>
      </c>
      <c r="G107" s="34">
        <v>1</v>
      </c>
      <c r="H107" s="34">
        <v>72.91</v>
      </c>
      <c r="I107" s="64">
        <f t="shared" si="10"/>
        <v>91.12</v>
      </c>
      <c r="J107" s="64">
        <f t="shared" si="11"/>
        <v>91.12</v>
      </c>
    </row>
    <row r="108" spans="1:10" s="36" customFormat="1" ht="19.5" customHeight="1" outlineLevel="1">
      <c r="A108" s="37"/>
      <c r="B108" s="156" t="s">
        <v>65</v>
      </c>
      <c r="C108" s="199">
        <v>95544</v>
      </c>
      <c r="D108" s="156" t="s">
        <v>311</v>
      </c>
      <c r="E108" s="153" t="s">
        <v>271</v>
      </c>
      <c r="F108" s="156" t="s">
        <v>28</v>
      </c>
      <c r="G108" s="34">
        <v>2</v>
      </c>
      <c r="H108" s="34">
        <v>44.15</v>
      </c>
      <c r="I108" s="64">
        <f t="shared" si="10"/>
        <v>55.17</v>
      </c>
      <c r="J108" s="64">
        <f t="shared" si="11"/>
        <v>110.34</v>
      </c>
    </row>
    <row r="109" spans="1:10" ht="19.5" customHeight="1" outlineLevel="1">
      <c r="A109" s="37"/>
      <c r="B109" s="156" t="s">
        <v>66</v>
      </c>
      <c r="C109" s="156">
        <v>88571</v>
      </c>
      <c r="D109" s="156" t="s">
        <v>311</v>
      </c>
      <c r="E109" s="153" t="s">
        <v>185</v>
      </c>
      <c r="F109" s="156" t="s">
        <v>28</v>
      </c>
      <c r="G109" s="34">
        <v>2</v>
      </c>
      <c r="H109" s="34">
        <v>60.1</v>
      </c>
      <c r="I109" s="64">
        <f t="shared" si="10"/>
        <v>75.11</v>
      </c>
      <c r="J109" s="64">
        <f t="shared" si="11"/>
        <v>150.22</v>
      </c>
    </row>
    <row r="110" spans="1:10" ht="20.100000000000001" customHeight="1" outlineLevel="1">
      <c r="A110" s="37"/>
      <c r="B110" s="56"/>
      <c r="C110" s="57"/>
      <c r="D110" s="57"/>
      <c r="E110" s="57"/>
      <c r="F110" s="57"/>
      <c r="G110" s="57"/>
      <c r="H110" s="58" t="s">
        <v>57</v>
      </c>
      <c r="I110" s="166"/>
      <c r="J110" s="65">
        <f>SUM(J100:J109)</f>
        <v>3511.1799999999994</v>
      </c>
    </row>
    <row r="111" spans="1:10" ht="20.100000000000001" customHeight="1">
      <c r="A111" s="37"/>
      <c r="B111" s="37"/>
      <c r="C111" s="37"/>
      <c r="D111" s="37"/>
      <c r="E111" s="12"/>
      <c r="F111" s="37"/>
      <c r="G111" s="25"/>
      <c r="H111" s="24"/>
      <c r="I111" s="5"/>
      <c r="J111" s="53"/>
    </row>
    <row r="112" spans="1:10" ht="20.100000000000001" customHeight="1">
      <c r="A112" s="37"/>
      <c r="B112" s="162">
        <v>15</v>
      </c>
      <c r="C112" s="26"/>
      <c r="D112" s="26"/>
      <c r="E112" s="157" t="s">
        <v>55</v>
      </c>
      <c r="F112" s="157"/>
      <c r="G112" s="26"/>
      <c r="H112" s="26"/>
      <c r="I112" s="157"/>
      <c r="J112" s="54">
        <f>J119</f>
        <v>761.60259999999994</v>
      </c>
    </row>
    <row r="113" spans="1:10" ht="20.100000000000001" customHeight="1" outlineLevel="1">
      <c r="A113" s="37"/>
      <c r="B113" s="156" t="s">
        <v>16</v>
      </c>
      <c r="C113" s="199">
        <v>92688</v>
      </c>
      <c r="D113" s="156" t="s">
        <v>311</v>
      </c>
      <c r="E113" s="150" t="s">
        <v>281</v>
      </c>
      <c r="F113" s="156" t="s">
        <v>33</v>
      </c>
      <c r="G113" s="34">
        <v>5.5</v>
      </c>
      <c r="H113" s="34">
        <v>28.41</v>
      </c>
      <c r="I113" s="64">
        <f>ROUNDDOWN(H113*(1+$J$8),2)</f>
        <v>35.5</v>
      </c>
      <c r="J113" s="64">
        <f>G113*I113</f>
        <v>195.25</v>
      </c>
    </row>
    <row r="114" spans="1:10" ht="20.100000000000001" customHeight="1" outlineLevel="1">
      <c r="A114" s="37"/>
      <c r="B114" s="156" t="s">
        <v>17</v>
      </c>
      <c r="C114" s="199">
        <v>92723</v>
      </c>
      <c r="D114" s="156" t="s">
        <v>311</v>
      </c>
      <c r="E114" s="150" t="s">
        <v>316</v>
      </c>
      <c r="F114" s="156" t="s">
        <v>29</v>
      </c>
      <c r="G114" s="202">
        <v>0.8</v>
      </c>
      <c r="H114" s="34">
        <v>296.68</v>
      </c>
      <c r="I114" s="64">
        <f t="shared" ref="I114:I118" si="12">ROUNDDOWN(H114*(1+$J$8),2)</f>
        <v>370.79</v>
      </c>
      <c r="J114" s="64">
        <f t="shared" ref="J114:J118" si="13">G114*I114</f>
        <v>296.63200000000001</v>
      </c>
    </row>
    <row r="115" spans="1:10" ht="20.100000000000001" customHeight="1" outlineLevel="1">
      <c r="A115" s="37"/>
      <c r="B115" s="156" t="s">
        <v>18</v>
      </c>
      <c r="C115" s="199" t="s">
        <v>315</v>
      </c>
      <c r="D115" s="156" t="s">
        <v>311</v>
      </c>
      <c r="E115" s="150" t="s">
        <v>317</v>
      </c>
      <c r="F115" s="156" t="s">
        <v>31</v>
      </c>
      <c r="G115" s="202">
        <v>0.46</v>
      </c>
      <c r="H115" s="34">
        <v>6.43</v>
      </c>
      <c r="I115" s="64">
        <f t="shared" si="12"/>
        <v>8.0299999999999994</v>
      </c>
      <c r="J115" s="64">
        <f t="shared" si="13"/>
        <v>3.6938</v>
      </c>
    </row>
    <row r="116" spans="1:10" s="36" customFormat="1" ht="20.100000000000001" customHeight="1" outlineLevel="1">
      <c r="A116" s="37"/>
      <c r="B116" s="156" t="s">
        <v>80</v>
      </c>
      <c r="C116" s="201">
        <v>92693</v>
      </c>
      <c r="D116" s="156" t="s">
        <v>311</v>
      </c>
      <c r="E116" s="150" t="s">
        <v>318</v>
      </c>
      <c r="F116" s="156" t="s">
        <v>28</v>
      </c>
      <c r="G116" s="202">
        <v>2</v>
      </c>
      <c r="H116" s="34">
        <v>10.78</v>
      </c>
      <c r="I116" s="64">
        <f t="shared" si="12"/>
        <v>13.47</v>
      </c>
      <c r="J116" s="64">
        <f t="shared" si="13"/>
        <v>26.94</v>
      </c>
    </row>
    <row r="117" spans="1:10" ht="20.100000000000001" customHeight="1" outlineLevel="1">
      <c r="A117" s="37"/>
      <c r="B117" s="151" t="s">
        <v>150</v>
      </c>
      <c r="C117" s="151">
        <v>85014</v>
      </c>
      <c r="D117" s="75" t="s">
        <v>311</v>
      </c>
      <c r="E117" s="150" t="s">
        <v>205</v>
      </c>
      <c r="F117" s="151" t="s">
        <v>30</v>
      </c>
      <c r="G117" s="34">
        <v>0.16</v>
      </c>
      <c r="H117" s="34">
        <v>453.26</v>
      </c>
      <c r="I117" s="64">
        <f t="shared" si="12"/>
        <v>566.48</v>
      </c>
      <c r="J117" s="64">
        <f t="shared" si="13"/>
        <v>90.636800000000008</v>
      </c>
    </row>
    <row r="118" spans="1:10" s="36" customFormat="1" ht="20.100000000000001" customHeight="1" outlineLevel="1">
      <c r="A118" s="37"/>
      <c r="B118" s="156" t="s">
        <v>19</v>
      </c>
      <c r="C118" s="156">
        <v>85120</v>
      </c>
      <c r="D118" s="156" t="s">
        <v>311</v>
      </c>
      <c r="E118" s="155" t="s">
        <v>319</v>
      </c>
      <c r="F118" s="169" t="s">
        <v>28</v>
      </c>
      <c r="G118" s="202">
        <v>1</v>
      </c>
      <c r="H118" s="34">
        <v>118.78</v>
      </c>
      <c r="I118" s="64">
        <f t="shared" si="12"/>
        <v>148.44999999999999</v>
      </c>
      <c r="J118" s="64">
        <f t="shared" si="13"/>
        <v>148.44999999999999</v>
      </c>
    </row>
    <row r="119" spans="1:10" s="36" customFormat="1" ht="20.100000000000001" customHeight="1" outlineLevel="1">
      <c r="A119" s="37"/>
      <c r="B119" s="56"/>
      <c r="C119" s="57"/>
      <c r="D119" s="57"/>
      <c r="E119" s="57"/>
      <c r="F119" s="57"/>
      <c r="G119" s="57"/>
      <c r="H119" s="58" t="s">
        <v>57</v>
      </c>
      <c r="I119" s="166"/>
      <c r="J119" s="65">
        <f>SUM(J113:J118)</f>
        <v>761.60259999999994</v>
      </c>
    </row>
    <row r="120" spans="1:10" s="36" customFormat="1" ht="20.100000000000001" customHeight="1">
      <c r="A120" s="37"/>
      <c r="B120" s="37"/>
      <c r="C120" s="37"/>
      <c r="D120" s="37"/>
      <c r="E120" s="12"/>
      <c r="F120" s="37"/>
      <c r="G120" s="25"/>
      <c r="H120" s="24"/>
      <c r="I120" s="5"/>
      <c r="J120" s="53"/>
    </row>
    <row r="121" spans="1:10" s="36" customFormat="1" ht="20.100000000000001" customHeight="1">
      <c r="A121" s="37"/>
      <c r="B121" s="162">
        <v>16</v>
      </c>
      <c r="C121" s="162"/>
      <c r="D121" s="162"/>
      <c r="E121" s="157" t="s">
        <v>56</v>
      </c>
      <c r="F121" s="157"/>
      <c r="G121" s="26"/>
      <c r="H121" s="26"/>
      <c r="I121" s="157"/>
      <c r="J121" s="54">
        <f>J128</f>
        <v>2773.05</v>
      </c>
    </row>
    <row r="122" spans="1:10" ht="20.100000000000001" customHeight="1" outlineLevel="1">
      <c r="A122" s="37"/>
      <c r="B122" s="156" t="s">
        <v>67</v>
      </c>
      <c r="C122" s="156">
        <v>72553</v>
      </c>
      <c r="D122" s="169" t="s">
        <v>311</v>
      </c>
      <c r="E122" s="150" t="s">
        <v>282</v>
      </c>
      <c r="F122" s="156" t="s">
        <v>28</v>
      </c>
      <c r="G122" s="34">
        <v>1</v>
      </c>
      <c r="H122" s="34">
        <v>134.66</v>
      </c>
      <c r="I122" s="64">
        <f>ROUNDDOWN(H122*(1+$J$8),2)</f>
        <v>168.29</v>
      </c>
      <c r="J122" s="64">
        <f>G122*I122</f>
        <v>168.29</v>
      </c>
    </row>
    <row r="123" spans="1:10" ht="20.100000000000001" customHeight="1" outlineLevel="1">
      <c r="A123" s="37"/>
      <c r="B123" s="156" t="s">
        <v>68</v>
      </c>
      <c r="C123" s="156">
        <v>72554</v>
      </c>
      <c r="D123" s="169" t="s">
        <v>311</v>
      </c>
      <c r="E123" s="150" t="s">
        <v>283</v>
      </c>
      <c r="F123" s="156" t="s">
        <v>28</v>
      </c>
      <c r="G123" s="34">
        <v>1</v>
      </c>
      <c r="H123" s="34">
        <v>444.82</v>
      </c>
      <c r="I123" s="64">
        <f t="shared" ref="I123:I127" si="14">ROUNDDOWN(H123*(1+$J$8),2)</f>
        <v>555.92999999999995</v>
      </c>
      <c r="J123" s="64">
        <f t="shared" ref="J123:J127" si="15">G123*I123</f>
        <v>555.92999999999995</v>
      </c>
    </row>
    <row r="124" spans="1:10" s="36" customFormat="1" ht="20.100000000000001" customHeight="1" outlineLevel="1">
      <c r="A124" s="37"/>
      <c r="B124" s="156" t="s">
        <v>69</v>
      </c>
      <c r="C124" s="199" t="s">
        <v>320</v>
      </c>
      <c r="D124" s="156" t="s">
        <v>34</v>
      </c>
      <c r="E124" s="155" t="s">
        <v>321</v>
      </c>
      <c r="F124" s="156" t="s">
        <v>28</v>
      </c>
      <c r="G124" s="34">
        <v>5</v>
      </c>
      <c r="H124" s="34">
        <v>265.85000000000002</v>
      </c>
      <c r="I124" s="64">
        <f t="shared" si="14"/>
        <v>332.25</v>
      </c>
      <c r="J124" s="64">
        <f t="shared" si="15"/>
        <v>1661.25</v>
      </c>
    </row>
    <row r="125" spans="1:10" s="36" customFormat="1" ht="20.100000000000001" customHeight="1" outlineLevel="1">
      <c r="A125" s="37"/>
      <c r="B125" s="156" t="s">
        <v>70</v>
      </c>
      <c r="C125" s="199">
        <v>72947</v>
      </c>
      <c r="D125" s="156" t="s">
        <v>311</v>
      </c>
      <c r="E125" s="150" t="s">
        <v>322</v>
      </c>
      <c r="F125" s="156" t="s">
        <v>30</v>
      </c>
      <c r="G125" s="202">
        <v>2</v>
      </c>
      <c r="H125" s="34">
        <v>25.95</v>
      </c>
      <c r="I125" s="64">
        <f t="shared" si="14"/>
        <v>32.43</v>
      </c>
      <c r="J125" s="64">
        <f t="shared" si="15"/>
        <v>64.86</v>
      </c>
    </row>
    <row r="126" spans="1:10" s="36" customFormat="1" ht="20.100000000000001" customHeight="1" outlineLevel="1">
      <c r="A126" s="37"/>
      <c r="B126" s="156" t="s">
        <v>71</v>
      </c>
      <c r="C126" s="199">
        <v>37559</v>
      </c>
      <c r="D126" s="156" t="s">
        <v>313</v>
      </c>
      <c r="E126" s="150" t="s">
        <v>323</v>
      </c>
      <c r="F126" s="169" t="s">
        <v>28</v>
      </c>
      <c r="G126" s="34">
        <v>6</v>
      </c>
      <c r="H126" s="34">
        <v>33.06</v>
      </c>
      <c r="I126" s="64">
        <f t="shared" si="14"/>
        <v>41.31</v>
      </c>
      <c r="J126" s="64">
        <f t="shared" si="15"/>
        <v>247.86</v>
      </c>
    </row>
    <row r="127" spans="1:10" s="36" customFormat="1" ht="20.100000000000001" customHeight="1" outlineLevel="1">
      <c r="A127" s="37"/>
      <c r="B127" s="156" t="s">
        <v>72</v>
      </c>
      <c r="C127" s="199">
        <v>37556</v>
      </c>
      <c r="D127" s="156" t="s">
        <v>313</v>
      </c>
      <c r="E127" s="150" t="s">
        <v>324</v>
      </c>
      <c r="F127" s="169" t="s">
        <v>28</v>
      </c>
      <c r="G127" s="34">
        <v>2</v>
      </c>
      <c r="H127" s="34">
        <v>29.95</v>
      </c>
      <c r="I127" s="64">
        <f t="shared" si="14"/>
        <v>37.43</v>
      </c>
      <c r="J127" s="64">
        <f t="shared" si="15"/>
        <v>74.86</v>
      </c>
    </row>
    <row r="128" spans="1:10" s="36" customFormat="1" ht="20.100000000000001" customHeight="1" outlineLevel="1">
      <c r="A128" s="37"/>
      <c r="B128" s="56"/>
      <c r="C128" s="57"/>
      <c r="D128" s="57"/>
      <c r="E128" s="57"/>
      <c r="F128" s="57"/>
      <c r="G128" s="57"/>
      <c r="H128" s="58" t="s">
        <v>57</v>
      </c>
      <c r="I128" s="166"/>
      <c r="J128" s="65">
        <f>SUM(J122:J127)</f>
        <v>2773.05</v>
      </c>
    </row>
    <row r="129" spans="1:10" s="36" customFormat="1" ht="20.100000000000001" customHeight="1">
      <c r="A129" s="37"/>
      <c r="B129" s="37"/>
      <c r="C129" s="37"/>
      <c r="D129" s="37"/>
      <c r="E129" s="12"/>
      <c r="F129" s="37"/>
      <c r="G129" s="25"/>
      <c r="H129" s="24"/>
      <c r="I129" s="5"/>
      <c r="J129" s="53"/>
    </row>
    <row r="130" spans="1:10" s="36" customFormat="1" ht="20.100000000000001" customHeight="1">
      <c r="A130" s="37"/>
      <c r="B130" s="162">
        <v>17</v>
      </c>
      <c r="C130" s="162"/>
      <c r="D130" s="162"/>
      <c r="E130" s="157" t="s">
        <v>307</v>
      </c>
      <c r="F130" s="157"/>
      <c r="G130" s="26"/>
      <c r="H130" s="26"/>
      <c r="I130" s="157"/>
      <c r="J130" s="54">
        <f>J162</f>
        <v>9332.6857000000018</v>
      </c>
    </row>
    <row r="131" spans="1:10" s="36" customFormat="1" ht="20.100000000000001" customHeight="1" outlineLevel="1">
      <c r="A131" s="37"/>
      <c r="B131" s="35" t="s">
        <v>8</v>
      </c>
      <c r="C131" s="35"/>
      <c r="D131" s="35"/>
      <c r="E131" s="13" t="s">
        <v>14</v>
      </c>
      <c r="F131" s="167"/>
      <c r="G131" s="34"/>
      <c r="H131" s="34"/>
      <c r="I131" s="64"/>
      <c r="J131" s="64"/>
    </row>
    <row r="132" spans="1:10" s="36" customFormat="1" ht="19.5" customHeight="1" outlineLevel="1">
      <c r="A132" s="37"/>
      <c r="B132" s="165" t="s">
        <v>120</v>
      </c>
      <c r="C132" s="78">
        <v>83463</v>
      </c>
      <c r="D132" s="165" t="s">
        <v>311</v>
      </c>
      <c r="E132" s="76" t="s">
        <v>217</v>
      </c>
      <c r="F132" s="156" t="s">
        <v>28</v>
      </c>
      <c r="G132" s="34">
        <v>1</v>
      </c>
      <c r="H132" s="34">
        <v>256.27999999999997</v>
      </c>
      <c r="I132" s="64">
        <f>ROUNDDOWN(H132*(1+$J$8),2)</f>
        <v>320.29000000000002</v>
      </c>
      <c r="J132" s="64">
        <f>G132*I132</f>
        <v>320.29000000000002</v>
      </c>
    </row>
    <row r="133" spans="1:10" s="36" customFormat="1" ht="20.100000000000001" customHeight="1" outlineLevel="1">
      <c r="A133" s="37"/>
      <c r="B133" s="165" t="s">
        <v>121</v>
      </c>
      <c r="C133" s="78" t="s">
        <v>152</v>
      </c>
      <c r="D133" s="165" t="s">
        <v>34</v>
      </c>
      <c r="E133" s="150" t="s">
        <v>290</v>
      </c>
      <c r="F133" s="156" t="s">
        <v>28</v>
      </c>
      <c r="G133" s="34">
        <v>1</v>
      </c>
      <c r="H133" s="36">
        <v>72.489999999999995</v>
      </c>
      <c r="I133" s="64">
        <f t="shared" ref="I133:I161" si="16">ROUNDDOWN(H133*(1+$J$8),2)</f>
        <v>90.59</v>
      </c>
      <c r="J133" s="64">
        <f t="shared" ref="J133:J161" si="17">G133*I133</f>
        <v>90.59</v>
      </c>
    </row>
    <row r="134" spans="1:10" s="36" customFormat="1" ht="20.100000000000001" customHeight="1" outlineLevel="1">
      <c r="A134" s="37"/>
      <c r="B134" s="165" t="s">
        <v>122</v>
      </c>
      <c r="C134" s="151" t="s">
        <v>78</v>
      </c>
      <c r="D134" s="165" t="s">
        <v>311</v>
      </c>
      <c r="E134" s="150" t="s">
        <v>231</v>
      </c>
      <c r="F134" s="169" t="s">
        <v>28</v>
      </c>
      <c r="G134" s="34">
        <v>1</v>
      </c>
      <c r="H134" s="34">
        <v>12.91</v>
      </c>
      <c r="I134" s="64">
        <f t="shared" si="16"/>
        <v>16.13</v>
      </c>
      <c r="J134" s="64">
        <f t="shared" si="17"/>
        <v>16.13</v>
      </c>
    </row>
    <row r="135" spans="1:10" s="36" customFormat="1" ht="20.100000000000001" customHeight="1" outlineLevel="1">
      <c r="A135" s="37"/>
      <c r="B135" s="165" t="s">
        <v>123</v>
      </c>
      <c r="C135" s="151" t="s">
        <v>78</v>
      </c>
      <c r="D135" s="165" t="s">
        <v>311</v>
      </c>
      <c r="E135" s="76" t="s">
        <v>194</v>
      </c>
      <c r="F135" s="169" t="s">
        <v>28</v>
      </c>
      <c r="G135" s="34">
        <v>2</v>
      </c>
      <c r="H135" s="34">
        <v>12.91</v>
      </c>
      <c r="I135" s="64">
        <f t="shared" si="16"/>
        <v>16.13</v>
      </c>
      <c r="J135" s="64">
        <f t="shared" si="17"/>
        <v>32.26</v>
      </c>
    </row>
    <row r="136" spans="1:10" s="36" customFormat="1" ht="20.100000000000001" customHeight="1" outlineLevel="1">
      <c r="A136" s="37"/>
      <c r="B136" s="165" t="s">
        <v>124</v>
      </c>
      <c r="C136" s="151" t="s">
        <v>79</v>
      </c>
      <c r="D136" s="165" t="s">
        <v>311</v>
      </c>
      <c r="E136" s="76" t="s">
        <v>232</v>
      </c>
      <c r="F136" s="169" t="s">
        <v>28</v>
      </c>
      <c r="G136" s="34">
        <v>2</v>
      </c>
      <c r="H136" s="34">
        <v>57.1</v>
      </c>
      <c r="I136" s="64">
        <f t="shared" si="16"/>
        <v>71.36</v>
      </c>
      <c r="J136" s="64">
        <f t="shared" si="17"/>
        <v>142.72</v>
      </c>
    </row>
    <row r="137" spans="1:10" s="36" customFormat="1" ht="20.100000000000001" customHeight="1" outlineLevel="1">
      <c r="A137" s="37"/>
      <c r="B137" s="165" t="s">
        <v>125</v>
      </c>
      <c r="C137" s="151" t="s">
        <v>79</v>
      </c>
      <c r="D137" s="165" t="s">
        <v>311</v>
      </c>
      <c r="E137" s="76" t="s">
        <v>308</v>
      </c>
      <c r="F137" s="169" t="s">
        <v>28</v>
      </c>
      <c r="G137" s="34">
        <v>1</v>
      </c>
      <c r="H137" s="34">
        <v>57.1</v>
      </c>
      <c r="I137" s="64">
        <f t="shared" si="16"/>
        <v>71.36</v>
      </c>
      <c r="J137" s="64">
        <f t="shared" si="17"/>
        <v>71.36</v>
      </c>
    </row>
    <row r="138" spans="1:10" s="36" customFormat="1" ht="20.100000000000001" customHeight="1" outlineLevel="1">
      <c r="A138" s="37"/>
      <c r="B138" s="165" t="s">
        <v>126</v>
      </c>
      <c r="C138" s="156" t="s">
        <v>154</v>
      </c>
      <c r="D138" s="156" t="s">
        <v>34</v>
      </c>
      <c r="E138" s="76" t="s">
        <v>230</v>
      </c>
      <c r="F138" s="169" t="s">
        <v>28</v>
      </c>
      <c r="G138" s="34">
        <v>3</v>
      </c>
      <c r="H138" s="34">
        <v>134.5</v>
      </c>
      <c r="I138" s="64">
        <f t="shared" si="16"/>
        <v>168.09</v>
      </c>
      <c r="J138" s="64">
        <f t="shared" si="17"/>
        <v>504.27</v>
      </c>
    </row>
    <row r="139" spans="1:10" s="36" customFormat="1" ht="20.100000000000001" customHeight="1" outlineLevel="1">
      <c r="A139" s="37"/>
      <c r="B139" s="165" t="s">
        <v>127</v>
      </c>
      <c r="C139" s="156" t="s">
        <v>155</v>
      </c>
      <c r="D139" s="156" t="s">
        <v>34</v>
      </c>
      <c r="E139" s="155" t="s">
        <v>242</v>
      </c>
      <c r="F139" s="169" t="s">
        <v>28</v>
      </c>
      <c r="G139" s="34">
        <v>3</v>
      </c>
      <c r="H139" s="34">
        <v>106.63</v>
      </c>
      <c r="I139" s="64">
        <f t="shared" si="16"/>
        <v>133.26</v>
      </c>
      <c r="J139" s="64">
        <f t="shared" si="17"/>
        <v>399.78</v>
      </c>
    </row>
    <row r="140" spans="1:10" s="36" customFormat="1" ht="20.100000000000001" customHeight="1" outlineLevel="1">
      <c r="A140" s="37"/>
      <c r="B140" s="35" t="s">
        <v>20</v>
      </c>
      <c r="C140" s="15"/>
      <c r="D140" s="15"/>
      <c r="E140" s="166" t="s">
        <v>15</v>
      </c>
      <c r="F140" s="167"/>
      <c r="G140" s="34"/>
      <c r="H140" s="34"/>
      <c r="I140" s="64"/>
      <c r="J140" s="64">
        <f t="shared" si="17"/>
        <v>0</v>
      </c>
    </row>
    <row r="141" spans="1:10" s="36" customFormat="1" ht="19.5" customHeight="1" outlineLevel="1">
      <c r="A141" s="37"/>
      <c r="B141" s="165" t="s">
        <v>128</v>
      </c>
      <c r="C141" s="151">
        <v>91854</v>
      </c>
      <c r="D141" s="165" t="s">
        <v>311</v>
      </c>
      <c r="E141" s="150" t="s">
        <v>237</v>
      </c>
      <c r="F141" s="165" t="s">
        <v>33</v>
      </c>
      <c r="G141" s="34">
        <v>85</v>
      </c>
      <c r="H141" s="34">
        <v>7.61</v>
      </c>
      <c r="I141" s="64">
        <f t="shared" si="16"/>
        <v>9.51</v>
      </c>
      <c r="J141" s="64">
        <f t="shared" si="17"/>
        <v>808.35</v>
      </c>
    </row>
    <row r="142" spans="1:10" s="36" customFormat="1" ht="19.5" customHeight="1" outlineLevel="1">
      <c r="A142" s="37"/>
      <c r="B142" s="165" t="s">
        <v>129</v>
      </c>
      <c r="C142" s="151">
        <v>91856</v>
      </c>
      <c r="D142" s="165" t="s">
        <v>311</v>
      </c>
      <c r="E142" s="150" t="s">
        <v>238</v>
      </c>
      <c r="F142" s="165" t="s">
        <v>33</v>
      </c>
      <c r="G142" s="34">
        <v>25</v>
      </c>
      <c r="H142" s="34">
        <v>9.5</v>
      </c>
      <c r="I142" s="64">
        <f t="shared" si="16"/>
        <v>11.87</v>
      </c>
      <c r="J142" s="64">
        <f t="shared" si="17"/>
        <v>296.75</v>
      </c>
    </row>
    <row r="143" spans="1:10" s="36" customFormat="1" ht="20.100000000000001" customHeight="1" outlineLevel="1">
      <c r="A143" s="37"/>
      <c r="B143" s="165" t="s">
        <v>130</v>
      </c>
      <c r="C143" s="151">
        <v>83446</v>
      </c>
      <c r="D143" s="165" t="s">
        <v>311</v>
      </c>
      <c r="E143" s="150" t="s">
        <v>261</v>
      </c>
      <c r="F143" s="169" t="s">
        <v>28</v>
      </c>
      <c r="G143" s="34">
        <v>2</v>
      </c>
      <c r="H143" s="34">
        <v>158.72</v>
      </c>
      <c r="I143" s="64">
        <f t="shared" si="16"/>
        <v>198.36</v>
      </c>
      <c r="J143" s="64">
        <f t="shared" si="17"/>
        <v>396.72</v>
      </c>
    </row>
    <row r="144" spans="1:10" s="36" customFormat="1" ht="20.100000000000001" customHeight="1" outlineLevel="1">
      <c r="A144" s="37"/>
      <c r="B144" s="165" t="s">
        <v>131</v>
      </c>
      <c r="C144" s="151">
        <v>83449</v>
      </c>
      <c r="D144" s="165" t="s">
        <v>311</v>
      </c>
      <c r="E144" s="150" t="s">
        <v>262</v>
      </c>
      <c r="F144" s="169" t="s">
        <v>28</v>
      </c>
      <c r="G144" s="34">
        <v>1</v>
      </c>
      <c r="H144" s="34">
        <v>363.53</v>
      </c>
      <c r="I144" s="64">
        <f t="shared" si="16"/>
        <v>454.33</v>
      </c>
      <c r="J144" s="64">
        <f t="shared" si="17"/>
        <v>454.33</v>
      </c>
    </row>
    <row r="145" spans="1:10" s="36" customFormat="1" ht="20.100000000000001" customHeight="1" outlineLevel="1">
      <c r="A145" s="37"/>
      <c r="B145" s="165" t="s">
        <v>132</v>
      </c>
      <c r="C145" s="151">
        <v>91943</v>
      </c>
      <c r="D145" s="165" t="s">
        <v>311</v>
      </c>
      <c r="E145" s="150" t="s">
        <v>260</v>
      </c>
      <c r="F145" s="169" t="s">
        <v>28</v>
      </c>
      <c r="G145" s="34">
        <v>2</v>
      </c>
      <c r="H145" s="34">
        <v>15.84</v>
      </c>
      <c r="I145" s="64">
        <f t="shared" si="16"/>
        <v>19.79</v>
      </c>
      <c r="J145" s="64">
        <f t="shared" si="17"/>
        <v>39.58</v>
      </c>
    </row>
    <row r="146" spans="1:10" s="36" customFormat="1" ht="20.100000000000001" customHeight="1" outlineLevel="1">
      <c r="A146" s="37"/>
      <c r="B146" s="165" t="s">
        <v>133</v>
      </c>
      <c r="C146" s="151">
        <v>92865</v>
      </c>
      <c r="D146" s="165" t="s">
        <v>311</v>
      </c>
      <c r="E146" s="150" t="s">
        <v>239</v>
      </c>
      <c r="F146" s="169" t="s">
        <v>28</v>
      </c>
      <c r="G146" s="34">
        <v>19</v>
      </c>
      <c r="H146" s="34">
        <v>8.15</v>
      </c>
      <c r="I146" s="64">
        <f t="shared" si="16"/>
        <v>10.18</v>
      </c>
      <c r="J146" s="64">
        <f t="shared" si="17"/>
        <v>193.42</v>
      </c>
    </row>
    <row r="147" spans="1:10" s="36" customFormat="1" ht="20.100000000000001" customHeight="1" outlineLevel="1">
      <c r="A147" s="37"/>
      <c r="B147" s="35" t="s">
        <v>21</v>
      </c>
      <c r="C147" s="15"/>
      <c r="D147" s="15"/>
      <c r="E147" s="166" t="s">
        <v>201</v>
      </c>
      <c r="F147" s="153"/>
      <c r="G147" s="34"/>
      <c r="H147" s="34"/>
      <c r="I147" s="64"/>
      <c r="J147" s="64">
        <f t="shared" si="17"/>
        <v>0</v>
      </c>
    </row>
    <row r="148" spans="1:10" ht="19.5" customHeight="1" outlineLevel="1">
      <c r="A148" s="37"/>
      <c r="B148" s="165" t="s">
        <v>134</v>
      </c>
      <c r="C148" s="165">
        <v>91926</v>
      </c>
      <c r="D148" s="165" t="s">
        <v>311</v>
      </c>
      <c r="E148" s="150" t="s">
        <v>200</v>
      </c>
      <c r="F148" s="165" t="s">
        <v>33</v>
      </c>
      <c r="G148" s="34">
        <v>89.96</v>
      </c>
      <c r="H148" s="34">
        <v>2.5</v>
      </c>
      <c r="I148" s="64">
        <f t="shared" si="16"/>
        <v>3.12</v>
      </c>
      <c r="J148" s="64">
        <f t="shared" si="17"/>
        <v>280.67520000000002</v>
      </c>
    </row>
    <row r="149" spans="1:10" ht="19.5" customHeight="1" outlineLevel="1">
      <c r="A149" s="37"/>
      <c r="B149" s="165" t="s">
        <v>135</v>
      </c>
      <c r="C149" s="151">
        <v>91928</v>
      </c>
      <c r="D149" s="165" t="s">
        <v>311</v>
      </c>
      <c r="E149" s="150" t="s">
        <v>233</v>
      </c>
      <c r="F149" s="165" t="s">
        <v>33</v>
      </c>
      <c r="G149" s="34">
        <v>60.04</v>
      </c>
      <c r="H149" s="34">
        <v>3.87</v>
      </c>
      <c r="I149" s="64">
        <f t="shared" si="16"/>
        <v>4.83</v>
      </c>
      <c r="J149" s="64">
        <f t="shared" si="17"/>
        <v>289.9932</v>
      </c>
    </row>
    <row r="150" spans="1:10" ht="19.5" customHeight="1" outlineLevel="1">
      <c r="A150" s="37"/>
      <c r="B150" s="165" t="s">
        <v>136</v>
      </c>
      <c r="C150" s="151">
        <v>91932</v>
      </c>
      <c r="D150" s="165" t="s">
        <v>311</v>
      </c>
      <c r="E150" s="150" t="s">
        <v>309</v>
      </c>
      <c r="F150" s="165" t="s">
        <v>33</v>
      </c>
      <c r="G150" s="34">
        <v>43.12</v>
      </c>
      <c r="H150" s="34">
        <v>8.4600000000000009</v>
      </c>
      <c r="I150" s="64">
        <f t="shared" si="16"/>
        <v>10.57</v>
      </c>
      <c r="J150" s="64">
        <f t="shared" si="17"/>
        <v>455.77839999999998</v>
      </c>
    </row>
    <row r="151" spans="1:10" ht="19.5" customHeight="1" outlineLevel="1">
      <c r="A151" s="37"/>
      <c r="B151" s="165" t="s">
        <v>137</v>
      </c>
      <c r="C151" s="151" t="s">
        <v>153</v>
      </c>
      <c r="D151" s="156" t="s">
        <v>34</v>
      </c>
      <c r="E151" s="150" t="s">
        <v>240</v>
      </c>
      <c r="F151" s="165" t="s">
        <v>33</v>
      </c>
      <c r="G151" s="34">
        <v>14.71</v>
      </c>
      <c r="H151" s="34">
        <v>9.2799999999999994</v>
      </c>
      <c r="I151" s="64">
        <f t="shared" si="16"/>
        <v>11.59</v>
      </c>
      <c r="J151" s="64">
        <f t="shared" si="17"/>
        <v>170.4889</v>
      </c>
    </row>
    <row r="152" spans="1:10" ht="19.5" customHeight="1" outlineLevel="1">
      <c r="A152" s="37"/>
      <c r="B152" s="165" t="s">
        <v>138</v>
      </c>
      <c r="C152" s="156" t="s">
        <v>75</v>
      </c>
      <c r="D152" s="156" t="s">
        <v>34</v>
      </c>
      <c r="E152" s="154" t="s">
        <v>241</v>
      </c>
      <c r="F152" s="165" t="s">
        <v>33</v>
      </c>
      <c r="G152" s="34">
        <v>6</v>
      </c>
      <c r="H152" s="34">
        <v>8.35</v>
      </c>
      <c r="I152" s="64">
        <f t="shared" si="16"/>
        <v>10.43</v>
      </c>
      <c r="J152" s="64">
        <f t="shared" si="17"/>
        <v>62.58</v>
      </c>
    </row>
    <row r="153" spans="1:10" ht="20.100000000000001" customHeight="1" outlineLevel="1">
      <c r="A153" s="37"/>
      <c r="B153" s="35" t="s">
        <v>45</v>
      </c>
      <c r="C153" s="15"/>
      <c r="D153" s="15"/>
      <c r="E153" s="166" t="s">
        <v>220</v>
      </c>
      <c r="F153" s="153"/>
      <c r="G153" s="34"/>
      <c r="H153" s="34"/>
      <c r="I153" s="64"/>
      <c r="J153" s="64">
        <f t="shared" si="17"/>
        <v>0</v>
      </c>
    </row>
    <row r="154" spans="1:10" ht="20.100000000000001" customHeight="1" outlineLevel="1">
      <c r="A154" s="37"/>
      <c r="B154" s="151" t="s">
        <v>139</v>
      </c>
      <c r="C154" s="151">
        <v>92000</v>
      </c>
      <c r="D154" s="165" t="s">
        <v>311</v>
      </c>
      <c r="E154" s="150" t="s">
        <v>284</v>
      </c>
      <c r="F154" s="169" t="s">
        <v>28</v>
      </c>
      <c r="G154" s="34">
        <v>14</v>
      </c>
      <c r="H154" s="34">
        <v>21.83</v>
      </c>
      <c r="I154" s="64">
        <f t="shared" si="16"/>
        <v>27.28</v>
      </c>
      <c r="J154" s="64">
        <f t="shared" si="17"/>
        <v>381.92</v>
      </c>
    </row>
    <row r="155" spans="1:10" ht="20.100000000000001" customHeight="1" outlineLevel="1">
      <c r="A155" s="37"/>
      <c r="B155" s="151" t="s">
        <v>140</v>
      </c>
      <c r="C155" s="151">
        <v>92001</v>
      </c>
      <c r="D155" s="165" t="s">
        <v>311</v>
      </c>
      <c r="E155" s="150" t="s">
        <v>288</v>
      </c>
      <c r="F155" s="169" t="s">
        <v>28</v>
      </c>
      <c r="G155" s="34">
        <v>4</v>
      </c>
      <c r="H155" s="34">
        <v>23.41</v>
      </c>
      <c r="I155" s="64">
        <f t="shared" si="16"/>
        <v>29.25</v>
      </c>
      <c r="J155" s="64">
        <f t="shared" si="17"/>
        <v>117</v>
      </c>
    </row>
    <row r="156" spans="1:10" ht="20.100000000000001" customHeight="1" outlineLevel="1">
      <c r="A156" s="37"/>
      <c r="B156" s="151" t="s">
        <v>141</v>
      </c>
      <c r="C156" s="151">
        <v>92008</v>
      </c>
      <c r="D156" s="165" t="s">
        <v>311</v>
      </c>
      <c r="E156" s="150" t="s">
        <v>289</v>
      </c>
      <c r="F156" s="169" t="s">
        <v>28</v>
      </c>
      <c r="G156" s="34">
        <v>1</v>
      </c>
      <c r="H156" s="34">
        <v>34.94</v>
      </c>
      <c r="I156" s="64">
        <f t="shared" si="16"/>
        <v>43.66</v>
      </c>
      <c r="J156" s="64">
        <f t="shared" si="17"/>
        <v>43.66</v>
      </c>
    </row>
    <row r="157" spans="1:10" ht="20.100000000000001" customHeight="1" outlineLevel="1">
      <c r="A157" s="37"/>
      <c r="B157" s="151" t="s">
        <v>142</v>
      </c>
      <c r="C157" s="151">
        <v>91953</v>
      </c>
      <c r="D157" s="165" t="s">
        <v>311</v>
      </c>
      <c r="E157" s="150" t="s">
        <v>285</v>
      </c>
      <c r="F157" s="169" t="s">
        <v>28</v>
      </c>
      <c r="G157" s="34">
        <v>3</v>
      </c>
      <c r="H157" s="34">
        <v>20.71</v>
      </c>
      <c r="I157" s="64">
        <f t="shared" si="16"/>
        <v>25.88</v>
      </c>
      <c r="J157" s="64">
        <f t="shared" si="17"/>
        <v>77.64</v>
      </c>
    </row>
    <row r="158" spans="1:10" ht="20.100000000000001" customHeight="1" outlineLevel="1">
      <c r="A158" s="37"/>
      <c r="B158" s="151" t="s">
        <v>143</v>
      </c>
      <c r="C158" s="151">
        <v>91967</v>
      </c>
      <c r="D158" s="165" t="s">
        <v>311</v>
      </c>
      <c r="E158" s="150" t="s">
        <v>286</v>
      </c>
      <c r="F158" s="169" t="s">
        <v>28</v>
      </c>
      <c r="G158" s="34">
        <v>2</v>
      </c>
      <c r="H158" s="34">
        <v>44.78</v>
      </c>
      <c r="I158" s="64">
        <f t="shared" si="16"/>
        <v>55.96</v>
      </c>
      <c r="J158" s="64">
        <f t="shared" si="17"/>
        <v>111.92</v>
      </c>
    </row>
    <row r="159" spans="1:10" ht="19.5" customHeight="1" outlineLevel="1">
      <c r="A159" s="37"/>
      <c r="B159" s="151" t="s">
        <v>144</v>
      </c>
      <c r="C159" s="151">
        <v>91955</v>
      </c>
      <c r="D159" s="165" t="s">
        <v>311</v>
      </c>
      <c r="E159" s="150" t="s">
        <v>287</v>
      </c>
      <c r="F159" s="169" t="s">
        <v>28</v>
      </c>
      <c r="G159" s="34">
        <v>2</v>
      </c>
      <c r="H159" s="34">
        <v>25.76</v>
      </c>
      <c r="I159" s="64">
        <f t="shared" si="16"/>
        <v>32.19</v>
      </c>
      <c r="J159" s="64">
        <f t="shared" si="17"/>
        <v>64.38</v>
      </c>
    </row>
    <row r="160" spans="1:10" ht="19.5" customHeight="1" outlineLevel="1">
      <c r="A160" s="37"/>
      <c r="B160" s="151" t="s">
        <v>145</v>
      </c>
      <c r="C160" s="199" t="s">
        <v>326</v>
      </c>
      <c r="D160" s="156" t="s">
        <v>311</v>
      </c>
      <c r="E160" s="150" t="s">
        <v>327</v>
      </c>
      <c r="F160" s="165" t="s">
        <v>28</v>
      </c>
      <c r="G160" s="34">
        <v>2</v>
      </c>
      <c r="H160" s="34">
        <v>123.49</v>
      </c>
      <c r="I160" s="64">
        <f t="shared" si="16"/>
        <v>154.33000000000001</v>
      </c>
      <c r="J160" s="64">
        <f t="shared" si="17"/>
        <v>308.66000000000003</v>
      </c>
    </row>
    <row r="161" spans="1:10" ht="20.100000000000001" customHeight="1" outlineLevel="1">
      <c r="A161" s="37"/>
      <c r="B161" s="151" t="s">
        <v>146</v>
      </c>
      <c r="C161" s="199" t="s">
        <v>325</v>
      </c>
      <c r="D161" s="156" t="s">
        <v>311</v>
      </c>
      <c r="E161" s="150" t="s">
        <v>263</v>
      </c>
      <c r="F161" s="169" t="s">
        <v>28</v>
      </c>
      <c r="G161" s="34">
        <v>16</v>
      </c>
      <c r="H161" s="34">
        <v>160.1</v>
      </c>
      <c r="I161" s="64">
        <f t="shared" si="16"/>
        <v>200.09</v>
      </c>
      <c r="J161" s="64">
        <f t="shared" si="17"/>
        <v>3201.44</v>
      </c>
    </row>
    <row r="162" spans="1:10" ht="20.100000000000001" customHeight="1" outlineLevel="1">
      <c r="A162" s="37"/>
      <c r="B162" s="56"/>
      <c r="C162" s="57"/>
      <c r="D162" s="57"/>
      <c r="E162" s="57"/>
      <c r="F162" s="57"/>
      <c r="G162" s="57"/>
      <c r="H162" s="58" t="s">
        <v>57</v>
      </c>
      <c r="I162" s="166"/>
      <c r="J162" s="65">
        <f>SUM(J131:J161)</f>
        <v>9332.6857000000018</v>
      </c>
    </row>
    <row r="163" spans="1:10" ht="20.100000000000001" customHeight="1">
      <c r="A163" s="37"/>
      <c r="B163" s="37"/>
      <c r="C163" s="37"/>
      <c r="D163" s="37"/>
      <c r="E163" s="12"/>
      <c r="F163" s="37"/>
      <c r="G163" s="25"/>
      <c r="H163" s="24"/>
      <c r="I163" s="5"/>
      <c r="J163" s="53"/>
    </row>
    <row r="164" spans="1:10" s="36" customFormat="1" ht="20.100000000000001" customHeight="1">
      <c r="A164" s="37"/>
      <c r="B164" s="162">
        <v>18</v>
      </c>
      <c r="C164" s="162"/>
      <c r="D164" s="162"/>
      <c r="E164" s="157" t="s">
        <v>54</v>
      </c>
      <c r="F164" s="157"/>
      <c r="G164" s="26"/>
      <c r="H164" s="26"/>
      <c r="I164" s="157"/>
      <c r="J164" s="54">
        <f>J171</f>
        <v>7658.0379999999996</v>
      </c>
    </row>
    <row r="165" spans="1:10" s="9" customFormat="1" ht="20.100000000000001" customHeight="1" outlineLevel="1">
      <c r="A165" s="37"/>
      <c r="B165" s="161" t="s">
        <v>73</v>
      </c>
      <c r="C165" s="161"/>
      <c r="D165" s="161"/>
      <c r="E165" s="163" t="s">
        <v>247</v>
      </c>
      <c r="F165" s="163"/>
      <c r="G165" s="34"/>
      <c r="H165" s="34"/>
      <c r="I165" s="64"/>
      <c r="J165" s="64"/>
    </row>
    <row r="166" spans="1:10" ht="19.5" customHeight="1" outlineLevel="1">
      <c r="A166" s="37"/>
      <c r="B166" s="151" t="s">
        <v>147</v>
      </c>
      <c r="C166" s="199" t="s">
        <v>328</v>
      </c>
      <c r="D166" s="156" t="s">
        <v>170</v>
      </c>
      <c r="E166" s="30" t="s">
        <v>251</v>
      </c>
      <c r="F166" s="151" t="s">
        <v>33</v>
      </c>
      <c r="G166" s="34">
        <v>71.099999999999994</v>
      </c>
      <c r="H166" s="200">
        <v>27.03</v>
      </c>
      <c r="I166" s="64">
        <f>ROUNDDOWN(H166*(1+$J$8),2)</f>
        <v>33.78</v>
      </c>
      <c r="J166" s="64">
        <f>G166*I166</f>
        <v>2401.7579999999998</v>
      </c>
    </row>
    <row r="167" spans="1:10" ht="20.100000000000001" customHeight="1" outlineLevel="1">
      <c r="A167" s="37"/>
      <c r="B167" s="151" t="s">
        <v>148</v>
      </c>
      <c r="C167" s="199" t="s">
        <v>329</v>
      </c>
      <c r="D167" s="156" t="s">
        <v>34</v>
      </c>
      <c r="E167" s="150" t="s">
        <v>246</v>
      </c>
      <c r="F167" s="151" t="s">
        <v>33</v>
      </c>
      <c r="G167" s="34">
        <v>26</v>
      </c>
      <c r="H167" s="34">
        <v>52.22</v>
      </c>
      <c r="I167" s="64">
        <f>ROUNDDOWN(H167*(1+$J$8),2)</f>
        <v>65.260000000000005</v>
      </c>
      <c r="J167" s="64">
        <f t="shared" ref="J167:J170" si="18">G167*I167</f>
        <v>1696.7600000000002</v>
      </c>
    </row>
    <row r="168" spans="1:10" ht="20.100000000000001" customHeight="1" outlineLevel="1">
      <c r="A168" s="37"/>
      <c r="B168" s="161" t="s">
        <v>74</v>
      </c>
      <c r="C168" s="151"/>
      <c r="D168" s="151"/>
      <c r="E168" s="152" t="s">
        <v>253</v>
      </c>
      <c r="F168" s="151"/>
      <c r="G168" s="34"/>
      <c r="H168" s="34"/>
      <c r="I168" s="64"/>
      <c r="J168" s="64"/>
    </row>
    <row r="169" spans="1:10" s="36" customFormat="1" ht="19.5" customHeight="1" outlineLevel="1">
      <c r="A169" s="37"/>
      <c r="B169" s="151" t="s">
        <v>149</v>
      </c>
      <c r="C169" s="147" t="s">
        <v>76</v>
      </c>
      <c r="D169" s="156" t="s">
        <v>34</v>
      </c>
      <c r="E169" s="150" t="s">
        <v>202</v>
      </c>
      <c r="F169" s="156" t="s">
        <v>28</v>
      </c>
      <c r="G169" s="34">
        <v>1</v>
      </c>
      <c r="H169" s="200">
        <v>2064.3200000000002</v>
      </c>
      <c r="I169" s="64">
        <f t="shared" ref="I168:I170" si="19">ROUNDDOWN(H169*(1+$J$8),2)</f>
        <v>2579.98</v>
      </c>
      <c r="J169" s="64">
        <f t="shared" si="18"/>
        <v>2579.98</v>
      </c>
    </row>
    <row r="170" spans="1:10" ht="20.100000000000001" customHeight="1" outlineLevel="1">
      <c r="A170" s="37"/>
      <c r="B170" s="151" t="s">
        <v>151</v>
      </c>
      <c r="C170" s="151">
        <v>84862</v>
      </c>
      <c r="D170" s="75" t="s">
        <v>311</v>
      </c>
      <c r="E170" s="150" t="s">
        <v>243</v>
      </c>
      <c r="F170" s="151" t="s">
        <v>33</v>
      </c>
      <c r="G170" s="34">
        <v>3.4</v>
      </c>
      <c r="H170" s="34">
        <v>230.52</v>
      </c>
      <c r="I170" s="64">
        <f t="shared" si="19"/>
        <v>288.10000000000002</v>
      </c>
      <c r="J170" s="64">
        <f t="shared" si="18"/>
        <v>979.54000000000008</v>
      </c>
    </row>
    <row r="171" spans="1:10" s="9" customFormat="1" ht="19.5" customHeight="1" outlineLevel="1">
      <c r="A171" s="37"/>
      <c r="B171" s="56"/>
      <c r="C171" s="57"/>
      <c r="D171" s="57"/>
      <c r="E171" s="57"/>
      <c r="F171" s="57"/>
      <c r="G171" s="57"/>
      <c r="H171" s="58" t="s">
        <v>57</v>
      </c>
      <c r="I171" s="166"/>
      <c r="J171" s="65">
        <f>SUM(J165:J170)</f>
        <v>7658.0379999999996</v>
      </c>
    </row>
    <row r="172" spans="1:10" s="9" customFormat="1" ht="20.100000000000001" customHeight="1">
      <c r="A172" s="37"/>
      <c r="B172" s="37"/>
      <c r="C172" s="37"/>
      <c r="D172" s="37"/>
      <c r="E172" s="12"/>
      <c r="F172" s="37"/>
      <c r="G172" s="25"/>
      <c r="H172" s="24"/>
      <c r="I172" s="5"/>
      <c r="J172" s="53"/>
    </row>
    <row r="173" spans="1:10" s="9" customFormat="1" ht="20.100000000000001" customHeight="1">
      <c r="A173" s="37"/>
      <c r="B173" s="162">
        <v>19</v>
      </c>
      <c r="C173" s="162"/>
      <c r="D173" s="162"/>
      <c r="E173" s="157" t="s">
        <v>9</v>
      </c>
      <c r="F173" s="157"/>
      <c r="G173" s="26"/>
      <c r="H173" s="26"/>
      <c r="I173" s="157"/>
      <c r="J173" s="54">
        <f>J175</f>
        <v>703.75710000000004</v>
      </c>
    </row>
    <row r="174" spans="1:10" s="9" customFormat="1" ht="20.100000000000001" customHeight="1" outlineLevel="1">
      <c r="A174" s="37"/>
      <c r="B174" s="151" t="s">
        <v>157</v>
      </c>
      <c r="C174" s="148">
        <v>9537</v>
      </c>
      <c r="D174" s="151" t="s">
        <v>311</v>
      </c>
      <c r="E174" s="149" t="s">
        <v>310</v>
      </c>
      <c r="F174" s="151" t="s">
        <v>30</v>
      </c>
      <c r="G174" s="34">
        <v>208.83</v>
      </c>
      <c r="H174" s="200">
        <v>2.7</v>
      </c>
      <c r="I174" s="64">
        <f>ROUNDDOWN(H174*(1+$J$8),2)</f>
        <v>3.37</v>
      </c>
      <c r="J174" s="64">
        <f>G174*I174</f>
        <v>703.75710000000004</v>
      </c>
    </row>
    <row r="175" spans="1:10" ht="20.100000000000001" customHeight="1" outlineLevel="1">
      <c r="A175" s="37"/>
      <c r="B175" s="56"/>
      <c r="C175" s="57"/>
      <c r="D175" s="57"/>
      <c r="E175" s="57"/>
      <c r="F175" s="57"/>
      <c r="G175" s="57"/>
      <c r="H175" s="58" t="s">
        <v>57</v>
      </c>
      <c r="I175" s="166"/>
      <c r="J175" s="65">
        <f>SUM(J174:J174)</f>
        <v>703.75710000000004</v>
      </c>
    </row>
    <row r="176" spans="1:10" ht="20.100000000000001" customHeight="1">
      <c r="A176" s="37"/>
      <c r="B176" s="37"/>
      <c r="C176" s="37"/>
      <c r="D176" s="37"/>
      <c r="E176" s="12"/>
      <c r="F176" s="37"/>
      <c r="G176" s="25"/>
      <c r="H176" s="24"/>
      <c r="I176" s="5"/>
      <c r="J176" s="53"/>
    </row>
    <row r="177" spans="1:10" ht="20.100000000000001" customHeight="1">
      <c r="A177" s="37"/>
      <c r="B177" s="59"/>
      <c r="C177" s="60"/>
      <c r="D177" s="60"/>
      <c r="E177" s="60"/>
      <c r="F177" s="60"/>
      <c r="G177" s="60"/>
      <c r="H177" s="61" t="s">
        <v>306</v>
      </c>
      <c r="I177" s="33"/>
      <c r="J177" s="54">
        <f>ROUNDDOWN(J13+J32+J36+J44+J49+J59+J78+J99+J112+J121+J130+J164+J173,2)</f>
        <v>128217.62</v>
      </c>
    </row>
    <row r="178" spans="1:10" ht="20.100000000000001" customHeight="1">
      <c r="A178" s="37"/>
      <c r="D178" s="11"/>
      <c r="E178" s="12"/>
      <c r="F178" s="37"/>
      <c r="G178" s="25"/>
      <c r="H178" s="24"/>
      <c r="I178" s="205"/>
      <c r="J178" s="206">
        <v>116840.59</v>
      </c>
    </row>
    <row r="179" spans="1:10" ht="20.100000000000001" customHeight="1" thickBot="1">
      <c r="A179" s="37"/>
      <c r="D179" s="11"/>
      <c r="E179" s="12"/>
      <c r="F179" s="37"/>
      <c r="G179" s="25"/>
      <c r="H179" s="24"/>
      <c r="I179" s="207"/>
      <c r="J179" s="208">
        <v>202335.76</v>
      </c>
    </row>
    <row r="180" spans="1:10" ht="20.100000000000001" customHeight="1" collapsed="1">
      <c r="A180" s="37"/>
      <c r="B180" s="171" t="s">
        <v>312</v>
      </c>
      <c r="C180" s="172"/>
      <c r="D180" s="172"/>
      <c r="E180" s="172"/>
      <c r="F180" s="172"/>
      <c r="G180" s="173"/>
      <c r="H180" s="24"/>
      <c r="I180" s="209" t="s">
        <v>331</v>
      </c>
      <c r="J180" s="210">
        <f>(J177+J178)-J179</f>
        <v>42722.449999999983</v>
      </c>
    </row>
    <row r="181" spans="1:10" ht="20.100000000000001" customHeight="1">
      <c r="B181" s="174"/>
      <c r="C181" s="175"/>
      <c r="D181" s="175"/>
      <c r="E181" s="175"/>
      <c r="F181" s="175"/>
      <c r="G181" s="176"/>
      <c r="I181" s="209"/>
      <c r="J181" s="211"/>
    </row>
    <row r="182" spans="1:10" ht="20.100000000000001" customHeight="1">
      <c r="B182" s="177" t="s">
        <v>225</v>
      </c>
      <c r="C182" s="178"/>
      <c r="D182" s="178"/>
      <c r="E182" s="178"/>
      <c r="F182" s="178"/>
      <c r="G182" s="179"/>
    </row>
    <row r="183" spans="1:10" ht="20.100000000000001" customHeight="1">
      <c r="B183" s="180"/>
      <c r="C183" s="178"/>
      <c r="D183" s="178"/>
      <c r="E183" s="178"/>
      <c r="F183" s="178"/>
      <c r="G183" s="179"/>
    </row>
    <row r="184" spans="1:10" s="21" customFormat="1">
      <c r="A184" s="6"/>
      <c r="B184" s="181" t="s">
        <v>47</v>
      </c>
      <c r="C184" s="182"/>
      <c r="D184" s="182"/>
      <c r="E184" s="182"/>
      <c r="F184" s="182"/>
      <c r="G184" s="183"/>
      <c r="I184" s="170"/>
      <c r="J184" s="170"/>
    </row>
    <row r="185" spans="1:10" ht="18" customHeight="1" thickBot="1">
      <c r="B185" s="16"/>
      <c r="C185" s="17"/>
      <c r="D185" s="17"/>
      <c r="E185" s="18"/>
      <c r="F185" s="19"/>
      <c r="G185" s="23"/>
    </row>
    <row r="187" spans="1:10">
      <c r="A187" s="170"/>
    </row>
    <row r="188" spans="1:10">
      <c r="A188" s="170"/>
    </row>
    <row r="191" spans="1:10" s="6" customFormat="1">
      <c r="B191" s="7"/>
      <c r="C191" s="7"/>
      <c r="D191" s="7"/>
      <c r="E191" s="8"/>
      <c r="G191" s="22"/>
      <c r="H191" s="21"/>
      <c r="I191" s="170"/>
      <c r="J191" s="170"/>
    </row>
    <row r="202" spans="1:8">
      <c r="B202" s="170"/>
      <c r="C202" s="170"/>
      <c r="D202" s="170"/>
      <c r="E202" s="170"/>
      <c r="F202" s="170"/>
      <c r="G202" s="170"/>
      <c r="H202" s="170"/>
    </row>
    <row r="203" spans="1:8">
      <c r="A203" s="170"/>
      <c r="B203" s="170"/>
      <c r="C203" s="170"/>
      <c r="D203" s="170"/>
      <c r="E203" s="170"/>
      <c r="F203" s="170"/>
      <c r="G203" s="170"/>
      <c r="H203" s="170"/>
    </row>
    <row r="204" spans="1:8">
      <c r="A204" s="170"/>
    </row>
    <row r="224" spans="2:8">
      <c r="B224" s="170"/>
      <c r="C224" s="170"/>
      <c r="D224" s="170"/>
      <c r="E224" s="170"/>
      <c r="F224" s="170"/>
      <c r="G224" s="170"/>
      <c r="H224" s="170"/>
    </row>
    <row r="225" spans="1:8">
      <c r="A225" s="170"/>
    </row>
    <row r="229" spans="1:8">
      <c r="B229" s="170"/>
      <c r="C229" s="170"/>
      <c r="D229" s="170"/>
      <c r="E229" s="170"/>
      <c r="F229" s="170"/>
      <c r="G229" s="170"/>
      <c r="H229" s="170"/>
    </row>
    <row r="230" spans="1:8">
      <c r="A230" s="170"/>
    </row>
  </sheetData>
  <mergeCells count="5">
    <mergeCell ref="B180:G181"/>
    <mergeCell ref="B182:G183"/>
    <mergeCell ref="B184:G184"/>
    <mergeCell ref="B1:J3"/>
    <mergeCell ref="F6:J6"/>
  </mergeCells>
  <conditionalFormatting sqref="G11 G173:I173 G164:I164">
    <cfRule type="cellIs" dxfId="19" priority="122" stopIfTrue="1" operator="equal">
      <formula>0</formula>
    </cfRule>
  </conditionalFormatting>
  <conditionalFormatting sqref="I30">
    <cfRule type="cellIs" dxfId="14" priority="117" stopIfTrue="1" operator="equal">
      <formula>0</formula>
    </cfRule>
  </conditionalFormatting>
  <conditionalFormatting sqref="I35">
    <cfRule type="cellIs" dxfId="13" priority="116" stopIfTrue="1" operator="equal">
      <formula>0</formula>
    </cfRule>
  </conditionalFormatting>
  <conditionalFormatting sqref="I42">
    <cfRule type="cellIs" dxfId="11" priority="114" stopIfTrue="1" operator="equal">
      <formula>0</formula>
    </cfRule>
  </conditionalFormatting>
  <conditionalFormatting sqref="I47">
    <cfRule type="cellIs" dxfId="10" priority="113" stopIfTrue="1" operator="equal">
      <formula>0</formula>
    </cfRule>
  </conditionalFormatting>
  <conditionalFormatting sqref="I57">
    <cfRule type="cellIs" dxfId="9" priority="112" stopIfTrue="1" operator="equal">
      <formula>0</formula>
    </cfRule>
  </conditionalFormatting>
  <conditionalFormatting sqref="I76">
    <cfRule type="cellIs" dxfId="8" priority="111" stopIfTrue="1" operator="equal">
      <formula>0</formula>
    </cfRule>
  </conditionalFormatting>
  <conditionalFormatting sqref="I97">
    <cfRule type="cellIs" dxfId="7" priority="110" stopIfTrue="1" operator="equal">
      <formula>0</formula>
    </cfRule>
  </conditionalFormatting>
  <conditionalFormatting sqref="I110">
    <cfRule type="cellIs" dxfId="6" priority="109" stopIfTrue="1" operator="equal">
      <formula>0</formula>
    </cfRule>
  </conditionalFormatting>
  <conditionalFormatting sqref="I128">
    <cfRule type="cellIs" dxfId="5" priority="108" stopIfTrue="1" operator="equal">
      <formula>0</formula>
    </cfRule>
  </conditionalFormatting>
  <conditionalFormatting sqref="I162">
    <cfRule type="cellIs" dxfId="4" priority="107" stopIfTrue="1" operator="equal">
      <formula>0</formula>
    </cfRule>
  </conditionalFormatting>
  <conditionalFormatting sqref="I171">
    <cfRule type="cellIs" dxfId="3" priority="106" stopIfTrue="1" operator="equal">
      <formula>0</formula>
    </cfRule>
  </conditionalFormatting>
  <conditionalFormatting sqref="I175">
    <cfRule type="cellIs" dxfId="2" priority="105" stopIfTrue="1" operator="equal">
      <formula>0</formula>
    </cfRule>
  </conditionalFormatting>
  <conditionalFormatting sqref="I119">
    <cfRule type="cellIs" dxfId="1" priority="104" stopIfTrue="1" operator="equal">
      <formula>0</formula>
    </cfRule>
  </conditionalFormatting>
  <conditionalFormatting sqref="H11:I11">
    <cfRule type="cellIs" dxfId="0" priority="6" stopIfTrue="1" operator="equal">
      <formula>0</formula>
    </cfRule>
  </conditionalFormatting>
  <printOptions horizontalCentered="1"/>
  <pageMargins left="0.19685039370078741" right="0.19685039370078741" top="0.55118110236220474" bottom="0.62992125984251968" header="0.39370078740157483" footer="0.27559055118110237"/>
  <pageSetup paperSize="9" scale="50" fitToHeight="0" orientation="portrait" horizontalDpi="4294967295" verticalDpi="4294967295" r:id="rId1"/>
  <headerFooter alignWithMargins="0">
    <oddFooter>Página &amp;P de &amp;N</oddFooter>
  </headerFooter>
  <rowBreaks count="3" manualBreakCount="3">
    <brk id="43" min="1" max="9" man="1"/>
    <brk id="98" min="1" max="9" man="1"/>
    <brk id="157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view="pageBreakPreview" zoomScale="70" zoomScaleNormal="80" zoomScaleSheetLayoutView="70" workbookViewId="0">
      <selection activeCell="B44" sqref="B44"/>
    </sheetView>
  </sheetViews>
  <sheetFormatPr defaultRowHeight="13.2"/>
  <cols>
    <col min="1" max="1" width="9" style="48"/>
    <col min="2" max="2" width="60" style="48" customWidth="1"/>
    <col min="3" max="3" width="14" style="48" customWidth="1"/>
    <col min="4" max="4" width="9.19921875" style="48" bestFit="1" customWidth="1"/>
    <col min="5" max="5" width="11.19921875" style="48" customWidth="1"/>
    <col min="6" max="8" width="12.59765625" style="48" customWidth="1"/>
    <col min="9" max="9" width="10.5" style="48" customWidth="1"/>
    <col min="10" max="257" width="9" style="48"/>
    <col min="258" max="258" width="60" style="48" customWidth="1"/>
    <col min="259" max="259" width="14" style="48" customWidth="1"/>
    <col min="260" max="260" width="9.19921875" style="48" bestFit="1" customWidth="1"/>
    <col min="261" max="261" width="11.19921875" style="48" customWidth="1"/>
    <col min="262" max="264" width="12.59765625" style="48" customWidth="1"/>
    <col min="265" max="265" width="10.5" style="48" customWidth="1"/>
    <col min="266" max="513" width="9" style="48"/>
    <col min="514" max="514" width="60" style="48" customWidth="1"/>
    <col min="515" max="515" width="14" style="48" customWidth="1"/>
    <col min="516" max="516" width="9.19921875" style="48" bestFit="1" customWidth="1"/>
    <col min="517" max="517" width="11.19921875" style="48" customWidth="1"/>
    <col min="518" max="520" width="12.59765625" style="48" customWidth="1"/>
    <col min="521" max="521" width="10.5" style="48" customWidth="1"/>
    <col min="522" max="769" width="9" style="48"/>
    <col min="770" max="770" width="60" style="48" customWidth="1"/>
    <col min="771" max="771" width="14" style="48" customWidth="1"/>
    <col min="772" max="772" width="9.19921875" style="48" bestFit="1" customWidth="1"/>
    <col min="773" max="773" width="11.19921875" style="48" customWidth="1"/>
    <col min="774" max="776" width="12.59765625" style="48" customWidth="1"/>
    <col min="777" max="777" width="10.5" style="48" customWidth="1"/>
    <col min="778" max="1025" width="9" style="48"/>
    <col min="1026" max="1026" width="60" style="48" customWidth="1"/>
    <col min="1027" max="1027" width="14" style="48" customWidth="1"/>
    <col min="1028" max="1028" width="9.19921875" style="48" bestFit="1" customWidth="1"/>
    <col min="1029" max="1029" width="11.19921875" style="48" customWidth="1"/>
    <col min="1030" max="1032" width="12.59765625" style="48" customWidth="1"/>
    <col min="1033" max="1033" width="10.5" style="48" customWidth="1"/>
    <col min="1034" max="1281" width="9" style="48"/>
    <col min="1282" max="1282" width="60" style="48" customWidth="1"/>
    <col min="1283" max="1283" width="14" style="48" customWidth="1"/>
    <col min="1284" max="1284" width="9.19921875" style="48" bestFit="1" customWidth="1"/>
    <col min="1285" max="1285" width="11.19921875" style="48" customWidth="1"/>
    <col min="1286" max="1288" width="12.59765625" style="48" customWidth="1"/>
    <col min="1289" max="1289" width="10.5" style="48" customWidth="1"/>
    <col min="1290" max="1537" width="9" style="48"/>
    <col min="1538" max="1538" width="60" style="48" customWidth="1"/>
    <col min="1539" max="1539" width="14" style="48" customWidth="1"/>
    <col min="1540" max="1540" width="9.19921875" style="48" bestFit="1" customWidth="1"/>
    <col min="1541" max="1541" width="11.19921875" style="48" customWidth="1"/>
    <col min="1542" max="1544" width="12.59765625" style="48" customWidth="1"/>
    <col min="1545" max="1545" width="10.5" style="48" customWidth="1"/>
    <col min="1546" max="1793" width="9" style="48"/>
    <col min="1794" max="1794" width="60" style="48" customWidth="1"/>
    <col min="1795" max="1795" width="14" style="48" customWidth="1"/>
    <col min="1796" max="1796" width="9.19921875" style="48" bestFit="1" customWidth="1"/>
    <col min="1797" max="1797" width="11.19921875" style="48" customWidth="1"/>
    <col min="1798" max="1800" width="12.59765625" style="48" customWidth="1"/>
    <col min="1801" max="1801" width="10.5" style="48" customWidth="1"/>
    <col min="1802" max="2049" width="9" style="48"/>
    <col min="2050" max="2050" width="60" style="48" customWidth="1"/>
    <col min="2051" max="2051" width="14" style="48" customWidth="1"/>
    <col min="2052" max="2052" width="9.19921875" style="48" bestFit="1" customWidth="1"/>
    <col min="2053" max="2053" width="11.19921875" style="48" customWidth="1"/>
    <col min="2054" max="2056" width="12.59765625" style="48" customWidth="1"/>
    <col min="2057" max="2057" width="10.5" style="48" customWidth="1"/>
    <col min="2058" max="2305" width="9" style="48"/>
    <col min="2306" max="2306" width="60" style="48" customWidth="1"/>
    <col min="2307" max="2307" width="14" style="48" customWidth="1"/>
    <col min="2308" max="2308" width="9.19921875" style="48" bestFit="1" customWidth="1"/>
    <col min="2309" max="2309" width="11.19921875" style="48" customWidth="1"/>
    <col min="2310" max="2312" width="12.59765625" style="48" customWidth="1"/>
    <col min="2313" max="2313" width="10.5" style="48" customWidth="1"/>
    <col min="2314" max="2561" width="9" style="48"/>
    <col min="2562" max="2562" width="60" style="48" customWidth="1"/>
    <col min="2563" max="2563" width="14" style="48" customWidth="1"/>
    <col min="2564" max="2564" width="9.19921875" style="48" bestFit="1" customWidth="1"/>
    <col min="2565" max="2565" width="11.19921875" style="48" customWidth="1"/>
    <col min="2566" max="2568" width="12.59765625" style="48" customWidth="1"/>
    <col min="2569" max="2569" width="10.5" style="48" customWidth="1"/>
    <col min="2570" max="2817" width="9" style="48"/>
    <col min="2818" max="2818" width="60" style="48" customWidth="1"/>
    <col min="2819" max="2819" width="14" style="48" customWidth="1"/>
    <col min="2820" max="2820" width="9.19921875" style="48" bestFit="1" customWidth="1"/>
    <col min="2821" max="2821" width="11.19921875" style="48" customWidth="1"/>
    <col min="2822" max="2824" width="12.59765625" style="48" customWidth="1"/>
    <col min="2825" max="2825" width="10.5" style="48" customWidth="1"/>
    <col min="2826" max="3073" width="9" style="48"/>
    <col min="3074" max="3074" width="60" style="48" customWidth="1"/>
    <col min="3075" max="3075" width="14" style="48" customWidth="1"/>
    <col min="3076" max="3076" width="9.19921875" style="48" bestFit="1" customWidth="1"/>
    <col min="3077" max="3077" width="11.19921875" style="48" customWidth="1"/>
    <col min="3078" max="3080" width="12.59765625" style="48" customWidth="1"/>
    <col min="3081" max="3081" width="10.5" style="48" customWidth="1"/>
    <col min="3082" max="3329" width="9" style="48"/>
    <col min="3330" max="3330" width="60" style="48" customWidth="1"/>
    <col min="3331" max="3331" width="14" style="48" customWidth="1"/>
    <col min="3332" max="3332" width="9.19921875" style="48" bestFit="1" customWidth="1"/>
    <col min="3333" max="3333" width="11.19921875" style="48" customWidth="1"/>
    <col min="3334" max="3336" width="12.59765625" style="48" customWidth="1"/>
    <col min="3337" max="3337" width="10.5" style="48" customWidth="1"/>
    <col min="3338" max="3585" width="9" style="48"/>
    <col min="3586" max="3586" width="60" style="48" customWidth="1"/>
    <col min="3587" max="3587" width="14" style="48" customWidth="1"/>
    <col min="3588" max="3588" width="9.19921875" style="48" bestFit="1" customWidth="1"/>
    <col min="3589" max="3589" width="11.19921875" style="48" customWidth="1"/>
    <col min="3590" max="3592" width="12.59765625" style="48" customWidth="1"/>
    <col min="3593" max="3593" width="10.5" style="48" customWidth="1"/>
    <col min="3594" max="3841" width="9" style="48"/>
    <col min="3842" max="3842" width="60" style="48" customWidth="1"/>
    <col min="3843" max="3843" width="14" style="48" customWidth="1"/>
    <col min="3844" max="3844" width="9.19921875" style="48" bestFit="1" customWidth="1"/>
    <col min="3845" max="3845" width="11.19921875" style="48" customWidth="1"/>
    <col min="3846" max="3848" width="12.59765625" style="48" customWidth="1"/>
    <col min="3849" max="3849" width="10.5" style="48" customWidth="1"/>
    <col min="3850" max="4097" width="9" style="48"/>
    <col min="4098" max="4098" width="60" style="48" customWidth="1"/>
    <col min="4099" max="4099" width="14" style="48" customWidth="1"/>
    <col min="4100" max="4100" width="9.19921875" style="48" bestFit="1" customWidth="1"/>
    <col min="4101" max="4101" width="11.19921875" style="48" customWidth="1"/>
    <col min="4102" max="4104" width="12.59765625" style="48" customWidth="1"/>
    <col min="4105" max="4105" width="10.5" style="48" customWidth="1"/>
    <col min="4106" max="4353" width="9" style="48"/>
    <col min="4354" max="4354" width="60" style="48" customWidth="1"/>
    <col min="4355" max="4355" width="14" style="48" customWidth="1"/>
    <col min="4356" max="4356" width="9.19921875" style="48" bestFit="1" customWidth="1"/>
    <col min="4357" max="4357" width="11.19921875" style="48" customWidth="1"/>
    <col min="4358" max="4360" width="12.59765625" style="48" customWidth="1"/>
    <col min="4361" max="4361" width="10.5" style="48" customWidth="1"/>
    <col min="4362" max="4609" width="9" style="48"/>
    <col min="4610" max="4610" width="60" style="48" customWidth="1"/>
    <col min="4611" max="4611" width="14" style="48" customWidth="1"/>
    <col min="4612" max="4612" width="9.19921875" style="48" bestFit="1" customWidth="1"/>
    <col min="4613" max="4613" width="11.19921875" style="48" customWidth="1"/>
    <col min="4614" max="4616" width="12.59765625" style="48" customWidth="1"/>
    <col min="4617" max="4617" width="10.5" style="48" customWidth="1"/>
    <col min="4618" max="4865" width="9" style="48"/>
    <col min="4866" max="4866" width="60" style="48" customWidth="1"/>
    <col min="4867" max="4867" width="14" style="48" customWidth="1"/>
    <col min="4868" max="4868" width="9.19921875" style="48" bestFit="1" customWidth="1"/>
    <col min="4869" max="4869" width="11.19921875" style="48" customWidth="1"/>
    <col min="4870" max="4872" width="12.59765625" style="48" customWidth="1"/>
    <col min="4873" max="4873" width="10.5" style="48" customWidth="1"/>
    <col min="4874" max="5121" width="9" style="48"/>
    <col min="5122" max="5122" width="60" style="48" customWidth="1"/>
    <col min="5123" max="5123" width="14" style="48" customWidth="1"/>
    <col min="5124" max="5124" width="9.19921875" style="48" bestFit="1" customWidth="1"/>
    <col min="5125" max="5125" width="11.19921875" style="48" customWidth="1"/>
    <col min="5126" max="5128" width="12.59765625" style="48" customWidth="1"/>
    <col min="5129" max="5129" width="10.5" style="48" customWidth="1"/>
    <col min="5130" max="5377" width="9" style="48"/>
    <col min="5378" max="5378" width="60" style="48" customWidth="1"/>
    <col min="5379" max="5379" width="14" style="48" customWidth="1"/>
    <col min="5380" max="5380" width="9.19921875" style="48" bestFit="1" customWidth="1"/>
    <col min="5381" max="5381" width="11.19921875" style="48" customWidth="1"/>
    <col min="5382" max="5384" width="12.59765625" style="48" customWidth="1"/>
    <col min="5385" max="5385" width="10.5" style="48" customWidth="1"/>
    <col min="5386" max="5633" width="9" style="48"/>
    <col min="5634" max="5634" width="60" style="48" customWidth="1"/>
    <col min="5635" max="5635" width="14" style="48" customWidth="1"/>
    <col min="5636" max="5636" width="9.19921875" style="48" bestFit="1" customWidth="1"/>
    <col min="5637" max="5637" width="11.19921875" style="48" customWidth="1"/>
    <col min="5638" max="5640" width="12.59765625" style="48" customWidth="1"/>
    <col min="5641" max="5641" width="10.5" style="48" customWidth="1"/>
    <col min="5642" max="5889" width="9" style="48"/>
    <col min="5890" max="5890" width="60" style="48" customWidth="1"/>
    <col min="5891" max="5891" width="14" style="48" customWidth="1"/>
    <col min="5892" max="5892" width="9.19921875" style="48" bestFit="1" customWidth="1"/>
    <col min="5893" max="5893" width="11.19921875" style="48" customWidth="1"/>
    <col min="5894" max="5896" width="12.59765625" style="48" customWidth="1"/>
    <col min="5897" max="5897" width="10.5" style="48" customWidth="1"/>
    <col min="5898" max="6145" width="9" style="48"/>
    <col min="6146" max="6146" width="60" style="48" customWidth="1"/>
    <col min="6147" max="6147" width="14" style="48" customWidth="1"/>
    <col min="6148" max="6148" width="9.19921875" style="48" bestFit="1" customWidth="1"/>
    <col min="6149" max="6149" width="11.19921875" style="48" customWidth="1"/>
    <col min="6150" max="6152" width="12.59765625" style="48" customWidth="1"/>
    <col min="6153" max="6153" width="10.5" style="48" customWidth="1"/>
    <col min="6154" max="6401" width="9" style="48"/>
    <col min="6402" max="6402" width="60" style="48" customWidth="1"/>
    <col min="6403" max="6403" width="14" style="48" customWidth="1"/>
    <col min="6404" max="6404" width="9.19921875" style="48" bestFit="1" customWidth="1"/>
    <col min="6405" max="6405" width="11.19921875" style="48" customWidth="1"/>
    <col min="6406" max="6408" width="12.59765625" style="48" customWidth="1"/>
    <col min="6409" max="6409" width="10.5" style="48" customWidth="1"/>
    <col min="6410" max="6657" width="9" style="48"/>
    <col min="6658" max="6658" width="60" style="48" customWidth="1"/>
    <col min="6659" max="6659" width="14" style="48" customWidth="1"/>
    <col min="6660" max="6660" width="9.19921875" style="48" bestFit="1" customWidth="1"/>
    <col min="6661" max="6661" width="11.19921875" style="48" customWidth="1"/>
    <col min="6662" max="6664" width="12.59765625" style="48" customWidth="1"/>
    <col min="6665" max="6665" width="10.5" style="48" customWidth="1"/>
    <col min="6666" max="6913" width="9" style="48"/>
    <col min="6914" max="6914" width="60" style="48" customWidth="1"/>
    <col min="6915" max="6915" width="14" style="48" customWidth="1"/>
    <col min="6916" max="6916" width="9.19921875" style="48" bestFit="1" customWidth="1"/>
    <col min="6917" max="6917" width="11.19921875" style="48" customWidth="1"/>
    <col min="6918" max="6920" width="12.59765625" style="48" customWidth="1"/>
    <col min="6921" max="6921" width="10.5" style="48" customWidth="1"/>
    <col min="6922" max="7169" width="9" style="48"/>
    <col min="7170" max="7170" width="60" style="48" customWidth="1"/>
    <col min="7171" max="7171" width="14" style="48" customWidth="1"/>
    <col min="7172" max="7172" width="9.19921875" style="48" bestFit="1" customWidth="1"/>
    <col min="7173" max="7173" width="11.19921875" style="48" customWidth="1"/>
    <col min="7174" max="7176" width="12.59765625" style="48" customWidth="1"/>
    <col min="7177" max="7177" width="10.5" style="48" customWidth="1"/>
    <col min="7178" max="7425" width="9" style="48"/>
    <col min="7426" max="7426" width="60" style="48" customWidth="1"/>
    <col min="7427" max="7427" width="14" style="48" customWidth="1"/>
    <col min="7428" max="7428" width="9.19921875" style="48" bestFit="1" customWidth="1"/>
    <col min="7429" max="7429" width="11.19921875" style="48" customWidth="1"/>
    <col min="7430" max="7432" width="12.59765625" style="48" customWidth="1"/>
    <col min="7433" max="7433" width="10.5" style="48" customWidth="1"/>
    <col min="7434" max="7681" width="9" style="48"/>
    <col min="7682" max="7682" width="60" style="48" customWidth="1"/>
    <col min="7683" max="7683" width="14" style="48" customWidth="1"/>
    <col min="7684" max="7684" width="9.19921875" style="48" bestFit="1" customWidth="1"/>
    <col min="7685" max="7685" width="11.19921875" style="48" customWidth="1"/>
    <col min="7686" max="7688" width="12.59765625" style="48" customWidth="1"/>
    <col min="7689" max="7689" width="10.5" style="48" customWidth="1"/>
    <col min="7690" max="7937" width="9" style="48"/>
    <col min="7938" max="7938" width="60" style="48" customWidth="1"/>
    <col min="7939" max="7939" width="14" style="48" customWidth="1"/>
    <col min="7940" max="7940" width="9.19921875" style="48" bestFit="1" customWidth="1"/>
    <col min="7941" max="7941" width="11.19921875" style="48" customWidth="1"/>
    <col min="7942" max="7944" width="12.59765625" style="48" customWidth="1"/>
    <col min="7945" max="7945" width="10.5" style="48" customWidth="1"/>
    <col min="7946" max="8193" width="9" style="48"/>
    <col min="8194" max="8194" width="60" style="48" customWidth="1"/>
    <col min="8195" max="8195" width="14" style="48" customWidth="1"/>
    <col min="8196" max="8196" width="9.19921875" style="48" bestFit="1" customWidth="1"/>
    <col min="8197" max="8197" width="11.19921875" style="48" customWidth="1"/>
    <col min="8198" max="8200" width="12.59765625" style="48" customWidth="1"/>
    <col min="8201" max="8201" width="10.5" style="48" customWidth="1"/>
    <col min="8202" max="8449" width="9" style="48"/>
    <col min="8450" max="8450" width="60" style="48" customWidth="1"/>
    <col min="8451" max="8451" width="14" style="48" customWidth="1"/>
    <col min="8452" max="8452" width="9.19921875" style="48" bestFit="1" customWidth="1"/>
    <col min="8453" max="8453" width="11.19921875" style="48" customWidth="1"/>
    <col min="8454" max="8456" width="12.59765625" style="48" customWidth="1"/>
    <col min="8457" max="8457" width="10.5" style="48" customWidth="1"/>
    <col min="8458" max="8705" width="9" style="48"/>
    <col min="8706" max="8706" width="60" style="48" customWidth="1"/>
    <col min="8707" max="8707" width="14" style="48" customWidth="1"/>
    <col min="8708" max="8708" width="9.19921875" style="48" bestFit="1" customWidth="1"/>
    <col min="8709" max="8709" width="11.19921875" style="48" customWidth="1"/>
    <col min="8710" max="8712" width="12.59765625" style="48" customWidth="1"/>
    <col min="8713" max="8713" width="10.5" style="48" customWidth="1"/>
    <col min="8714" max="8961" width="9" style="48"/>
    <col min="8962" max="8962" width="60" style="48" customWidth="1"/>
    <col min="8963" max="8963" width="14" style="48" customWidth="1"/>
    <col min="8964" max="8964" width="9.19921875" style="48" bestFit="1" customWidth="1"/>
    <col min="8965" max="8965" width="11.19921875" style="48" customWidth="1"/>
    <col min="8966" max="8968" width="12.59765625" style="48" customWidth="1"/>
    <col min="8969" max="8969" width="10.5" style="48" customWidth="1"/>
    <col min="8970" max="9217" width="9" style="48"/>
    <col min="9218" max="9218" width="60" style="48" customWidth="1"/>
    <col min="9219" max="9219" width="14" style="48" customWidth="1"/>
    <col min="9220" max="9220" width="9.19921875" style="48" bestFit="1" customWidth="1"/>
    <col min="9221" max="9221" width="11.19921875" style="48" customWidth="1"/>
    <col min="9222" max="9224" width="12.59765625" style="48" customWidth="1"/>
    <col min="9225" max="9225" width="10.5" style="48" customWidth="1"/>
    <col min="9226" max="9473" width="9" style="48"/>
    <col min="9474" max="9474" width="60" style="48" customWidth="1"/>
    <col min="9475" max="9475" width="14" style="48" customWidth="1"/>
    <col min="9476" max="9476" width="9.19921875" style="48" bestFit="1" customWidth="1"/>
    <col min="9477" max="9477" width="11.19921875" style="48" customWidth="1"/>
    <col min="9478" max="9480" width="12.59765625" style="48" customWidth="1"/>
    <col min="9481" max="9481" width="10.5" style="48" customWidth="1"/>
    <col min="9482" max="9729" width="9" style="48"/>
    <col min="9730" max="9730" width="60" style="48" customWidth="1"/>
    <col min="9731" max="9731" width="14" style="48" customWidth="1"/>
    <col min="9732" max="9732" width="9.19921875" style="48" bestFit="1" customWidth="1"/>
    <col min="9733" max="9733" width="11.19921875" style="48" customWidth="1"/>
    <col min="9734" max="9736" width="12.59765625" style="48" customWidth="1"/>
    <col min="9737" max="9737" width="10.5" style="48" customWidth="1"/>
    <col min="9738" max="9985" width="9" style="48"/>
    <col min="9986" max="9986" width="60" style="48" customWidth="1"/>
    <col min="9987" max="9987" width="14" style="48" customWidth="1"/>
    <col min="9988" max="9988" width="9.19921875" style="48" bestFit="1" customWidth="1"/>
    <col min="9989" max="9989" width="11.19921875" style="48" customWidth="1"/>
    <col min="9990" max="9992" width="12.59765625" style="48" customWidth="1"/>
    <col min="9993" max="9993" width="10.5" style="48" customWidth="1"/>
    <col min="9994" max="10241" width="9" style="48"/>
    <col min="10242" max="10242" width="60" style="48" customWidth="1"/>
    <col min="10243" max="10243" width="14" style="48" customWidth="1"/>
    <col min="10244" max="10244" width="9.19921875" style="48" bestFit="1" customWidth="1"/>
    <col min="10245" max="10245" width="11.19921875" style="48" customWidth="1"/>
    <col min="10246" max="10248" width="12.59765625" style="48" customWidth="1"/>
    <col min="10249" max="10249" width="10.5" style="48" customWidth="1"/>
    <col min="10250" max="10497" width="9" style="48"/>
    <col min="10498" max="10498" width="60" style="48" customWidth="1"/>
    <col min="10499" max="10499" width="14" style="48" customWidth="1"/>
    <col min="10500" max="10500" width="9.19921875" style="48" bestFit="1" customWidth="1"/>
    <col min="10501" max="10501" width="11.19921875" style="48" customWidth="1"/>
    <col min="10502" max="10504" width="12.59765625" style="48" customWidth="1"/>
    <col min="10505" max="10505" width="10.5" style="48" customWidth="1"/>
    <col min="10506" max="10753" width="9" style="48"/>
    <col min="10754" max="10754" width="60" style="48" customWidth="1"/>
    <col min="10755" max="10755" width="14" style="48" customWidth="1"/>
    <col min="10756" max="10756" width="9.19921875" style="48" bestFit="1" customWidth="1"/>
    <col min="10757" max="10757" width="11.19921875" style="48" customWidth="1"/>
    <col min="10758" max="10760" width="12.59765625" style="48" customWidth="1"/>
    <col min="10761" max="10761" width="10.5" style="48" customWidth="1"/>
    <col min="10762" max="11009" width="9" style="48"/>
    <col min="11010" max="11010" width="60" style="48" customWidth="1"/>
    <col min="11011" max="11011" width="14" style="48" customWidth="1"/>
    <col min="11012" max="11012" width="9.19921875" style="48" bestFit="1" customWidth="1"/>
    <col min="11013" max="11013" width="11.19921875" style="48" customWidth="1"/>
    <col min="11014" max="11016" width="12.59765625" style="48" customWidth="1"/>
    <col min="11017" max="11017" width="10.5" style="48" customWidth="1"/>
    <col min="11018" max="11265" width="9" style="48"/>
    <col min="11266" max="11266" width="60" style="48" customWidth="1"/>
    <col min="11267" max="11267" width="14" style="48" customWidth="1"/>
    <col min="11268" max="11268" width="9.19921875" style="48" bestFit="1" customWidth="1"/>
    <col min="11269" max="11269" width="11.19921875" style="48" customWidth="1"/>
    <col min="11270" max="11272" width="12.59765625" style="48" customWidth="1"/>
    <col min="11273" max="11273" width="10.5" style="48" customWidth="1"/>
    <col min="11274" max="11521" width="9" style="48"/>
    <col min="11522" max="11522" width="60" style="48" customWidth="1"/>
    <col min="11523" max="11523" width="14" style="48" customWidth="1"/>
    <col min="11524" max="11524" width="9.19921875" style="48" bestFit="1" customWidth="1"/>
    <col min="11525" max="11525" width="11.19921875" style="48" customWidth="1"/>
    <col min="11526" max="11528" width="12.59765625" style="48" customWidth="1"/>
    <col min="11529" max="11529" width="10.5" style="48" customWidth="1"/>
    <col min="11530" max="11777" width="9" style="48"/>
    <col min="11778" max="11778" width="60" style="48" customWidth="1"/>
    <col min="11779" max="11779" width="14" style="48" customWidth="1"/>
    <col min="11780" max="11780" width="9.19921875" style="48" bestFit="1" customWidth="1"/>
    <col min="11781" max="11781" width="11.19921875" style="48" customWidth="1"/>
    <col min="11782" max="11784" width="12.59765625" style="48" customWidth="1"/>
    <col min="11785" max="11785" width="10.5" style="48" customWidth="1"/>
    <col min="11786" max="12033" width="9" style="48"/>
    <col min="12034" max="12034" width="60" style="48" customWidth="1"/>
    <col min="12035" max="12035" width="14" style="48" customWidth="1"/>
    <col min="12036" max="12036" width="9.19921875" style="48" bestFit="1" customWidth="1"/>
    <col min="12037" max="12037" width="11.19921875" style="48" customWidth="1"/>
    <col min="12038" max="12040" width="12.59765625" style="48" customWidth="1"/>
    <col min="12041" max="12041" width="10.5" style="48" customWidth="1"/>
    <col min="12042" max="12289" width="9" style="48"/>
    <col min="12290" max="12290" width="60" style="48" customWidth="1"/>
    <col min="12291" max="12291" width="14" style="48" customWidth="1"/>
    <col min="12292" max="12292" width="9.19921875" style="48" bestFit="1" customWidth="1"/>
    <col min="12293" max="12293" width="11.19921875" style="48" customWidth="1"/>
    <col min="12294" max="12296" width="12.59765625" style="48" customWidth="1"/>
    <col min="12297" max="12297" width="10.5" style="48" customWidth="1"/>
    <col min="12298" max="12545" width="9" style="48"/>
    <col min="12546" max="12546" width="60" style="48" customWidth="1"/>
    <col min="12547" max="12547" width="14" style="48" customWidth="1"/>
    <col min="12548" max="12548" width="9.19921875" style="48" bestFit="1" customWidth="1"/>
    <col min="12549" max="12549" width="11.19921875" style="48" customWidth="1"/>
    <col min="12550" max="12552" width="12.59765625" style="48" customWidth="1"/>
    <col min="12553" max="12553" width="10.5" style="48" customWidth="1"/>
    <col min="12554" max="12801" width="9" style="48"/>
    <col min="12802" max="12802" width="60" style="48" customWidth="1"/>
    <col min="12803" max="12803" width="14" style="48" customWidth="1"/>
    <col min="12804" max="12804" width="9.19921875" style="48" bestFit="1" customWidth="1"/>
    <col min="12805" max="12805" width="11.19921875" style="48" customWidth="1"/>
    <col min="12806" max="12808" width="12.59765625" style="48" customWidth="1"/>
    <col min="12809" max="12809" width="10.5" style="48" customWidth="1"/>
    <col min="12810" max="13057" width="9" style="48"/>
    <col min="13058" max="13058" width="60" style="48" customWidth="1"/>
    <col min="13059" max="13059" width="14" style="48" customWidth="1"/>
    <col min="13060" max="13060" width="9.19921875" style="48" bestFit="1" customWidth="1"/>
    <col min="13061" max="13061" width="11.19921875" style="48" customWidth="1"/>
    <col min="13062" max="13064" width="12.59765625" style="48" customWidth="1"/>
    <col min="13065" max="13065" width="10.5" style="48" customWidth="1"/>
    <col min="13066" max="13313" width="9" style="48"/>
    <col min="13314" max="13314" width="60" style="48" customWidth="1"/>
    <col min="13315" max="13315" width="14" style="48" customWidth="1"/>
    <col min="13316" max="13316" width="9.19921875" style="48" bestFit="1" customWidth="1"/>
    <col min="13317" max="13317" width="11.19921875" style="48" customWidth="1"/>
    <col min="13318" max="13320" width="12.59765625" style="48" customWidth="1"/>
    <col min="13321" max="13321" width="10.5" style="48" customWidth="1"/>
    <col min="13322" max="13569" width="9" style="48"/>
    <col min="13570" max="13570" width="60" style="48" customWidth="1"/>
    <col min="13571" max="13571" width="14" style="48" customWidth="1"/>
    <col min="13572" max="13572" width="9.19921875" style="48" bestFit="1" customWidth="1"/>
    <col min="13573" max="13573" width="11.19921875" style="48" customWidth="1"/>
    <col min="13574" max="13576" width="12.59765625" style="48" customWidth="1"/>
    <col min="13577" max="13577" width="10.5" style="48" customWidth="1"/>
    <col min="13578" max="13825" width="9" style="48"/>
    <col min="13826" max="13826" width="60" style="48" customWidth="1"/>
    <col min="13827" max="13827" width="14" style="48" customWidth="1"/>
    <col min="13828" max="13828" width="9.19921875" style="48" bestFit="1" customWidth="1"/>
    <col min="13829" max="13829" width="11.19921875" style="48" customWidth="1"/>
    <col min="13830" max="13832" width="12.59765625" style="48" customWidth="1"/>
    <col min="13833" max="13833" width="10.5" style="48" customWidth="1"/>
    <col min="13834" max="14081" width="9" style="48"/>
    <col min="14082" max="14082" width="60" style="48" customWidth="1"/>
    <col min="14083" max="14083" width="14" style="48" customWidth="1"/>
    <col min="14084" max="14084" width="9.19921875" style="48" bestFit="1" customWidth="1"/>
    <col min="14085" max="14085" width="11.19921875" style="48" customWidth="1"/>
    <col min="14086" max="14088" width="12.59765625" style="48" customWidth="1"/>
    <col min="14089" max="14089" width="10.5" style="48" customWidth="1"/>
    <col min="14090" max="14337" width="9" style="48"/>
    <col min="14338" max="14338" width="60" style="48" customWidth="1"/>
    <col min="14339" max="14339" width="14" style="48" customWidth="1"/>
    <col min="14340" max="14340" width="9.19921875" style="48" bestFit="1" customWidth="1"/>
    <col min="14341" max="14341" width="11.19921875" style="48" customWidth="1"/>
    <col min="14342" max="14344" width="12.59765625" style="48" customWidth="1"/>
    <col min="14345" max="14345" width="10.5" style="48" customWidth="1"/>
    <col min="14346" max="14593" width="9" style="48"/>
    <col min="14594" max="14594" width="60" style="48" customWidth="1"/>
    <col min="14595" max="14595" width="14" style="48" customWidth="1"/>
    <col min="14596" max="14596" width="9.19921875" style="48" bestFit="1" customWidth="1"/>
    <col min="14597" max="14597" width="11.19921875" style="48" customWidth="1"/>
    <col min="14598" max="14600" width="12.59765625" style="48" customWidth="1"/>
    <col min="14601" max="14601" width="10.5" style="48" customWidth="1"/>
    <col min="14602" max="14849" width="9" style="48"/>
    <col min="14850" max="14850" width="60" style="48" customWidth="1"/>
    <col min="14851" max="14851" width="14" style="48" customWidth="1"/>
    <col min="14852" max="14852" width="9.19921875" style="48" bestFit="1" customWidth="1"/>
    <col min="14853" max="14853" width="11.19921875" style="48" customWidth="1"/>
    <col min="14854" max="14856" width="12.59765625" style="48" customWidth="1"/>
    <col min="14857" max="14857" width="10.5" style="48" customWidth="1"/>
    <col min="14858" max="15105" width="9" style="48"/>
    <col min="15106" max="15106" width="60" style="48" customWidth="1"/>
    <col min="15107" max="15107" width="14" style="48" customWidth="1"/>
    <col min="15108" max="15108" width="9.19921875" style="48" bestFit="1" customWidth="1"/>
    <col min="15109" max="15109" width="11.19921875" style="48" customWidth="1"/>
    <col min="15110" max="15112" width="12.59765625" style="48" customWidth="1"/>
    <col min="15113" max="15113" width="10.5" style="48" customWidth="1"/>
    <col min="15114" max="15361" width="9" style="48"/>
    <col min="15362" max="15362" width="60" style="48" customWidth="1"/>
    <col min="15363" max="15363" width="14" style="48" customWidth="1"/>
    <col min="15364" max="15364" width="9.19921875" style="48" bestFit="1" customWidth="1"/>
    <col min="15365" max="15365" width="11.19921875" style="48" customWidth="1"/>
    <col min="15366" max="15368" width="12.59765625" style="48" customWidth="1"/>
    <col min="15369" max="15369" width="10.5" style="48" customWidth="1"/>
    <col min="15370" max="15617" width="9" style="48"/>
    <col min="15618" max="15618" width="60" style="48" customWidth="1"/>
    <col min="15619" max="15619" width="14" style="48" customWidth="1"/>
    <col min="15620" max="15620" width="9.19921875" style="48" bestFit="1" customWidth="1"/>
    <col min="15621" max="15621" width="11.19921875" style="48" customWidth="1"/>
    <col min="15622" max="15624" width="12.59765625" style="48" customWidth="1"/>
    <col min="15625" max="15625" width="10.5" style="48" customWidth="1"/>
    <col min="15626" max="15873" width="9" style="48"/>
    <col min="15874" max="15874" width="60" style="48" customWidth="1"/>
    <col min="15875" max="15875" width="14" style="48" customWidth="1"/>
    <col min="15876" max="15876" width="9.19921875" style="48" bestFit="1" customWidth="1"/>
    <col min="15877" max="15877" width="11.19921875" style="48" customWidth="1"/>
    <col min="15878" max="15880" width="12.59765625" style="48" customWidth="1"/>
    <col min="15881" max="15881" width="10.5" style="48" customWidth="1"/>
    <col min="15882" max="16129" width="9" style="48"/>
    <col min="16130" max="16130" width="60" style="48" customWidth="1"/>
    <col min="16131" max="16131" width="14" style="48" customWidth="1"/>
    <col min="16132" max="16132" width="9.19921875" style="48" bestFit="1" customWidth="1"/>
    <col min="16133" max="16133" width="11.19921875" style="48" customWidth="1"/>
    <col min="16134" max="16136" width="12.59765625" style="48" customWidth="1"/>
    <col min="16137" max="16137" width="10.5" style="48" customWidth="1"/>
    <col min="16138" max="16384" width="9" style="48"/>
  </cols>
  <sheetData>
    <row r="1" spans="1:9" ht="17.399999999999999">
      <c r="A1" s="82"/>
      <c r="B1" s="83"/>
      <c r="C1" s="83"/>
      <c r="D1" s="83"/>
      <c r="E1" s="83"/>
      <c r="F1" s="83"/>
      <c r="G1" s="83"/>
      <c r="H1" s="84"/>
    </row>
    <row r="2" spans="1:9" ht="18" customHeight="1" thickBot="1">
      <c r="A2" s="191" t="s">
        <v>293</v>
      </c>
      <c r="B2" s="192"/>
      <c r="C2" s="192"/>
      <c r="D2" s="192"/>
      <c r="E2" s="192"/>
      <c r="F2" s="192"/>
      <c r="G2" s="192"/>
      <c r="H2" s="193"/>
    </row>
    <row r="3" spans="1:9" ht="13.8" thickBot="1">
      <c r="A3" s="9"/>
      <c r="B3" s="9"/>
      <c r="C3" s="85"/>
      <c r="D3" s="86"/>
      <c r="E3" s="87"/>
      <c r="F3" s="9"/>
      <c r="G3" s="9"/>
      <c r="H3" s="9"/>
    </row>
    <row r="4" spans="1:9">
      <c r="A4" s="88" t="s">
        <v>294</v>
      </c>
      <c r="B4" s="89"/>
      <c r="C4" s="90"/>
      <c r="D4" s="91"/>
      <c r="E4" s="92"/>
      <c r="F4" s="93"/>
      <c r="G4" s="93"/>
      <c r="H4" s="94"/>
    </row>
    <row r="5" spans="1:9">
      <c r="A5" s="95" t="s">
        <v>295</v>
      </c>
      <c r="B5" s="96"/>
      <c r="C5" s="97"/>
      <c r="D5" s="98"/>
      <c r="E5" s="99"/>
      <c r="F5" s="100"/>
      <c r="G5" s="101"/>
      <c r="H5" s="102"/>
    </row>
    <row r="6" spans="1:9" ht="13.8" thickBot="1">
      <c r="A6" s="103" t="s">
        <v>296</v>
      </c>
      <c r="B6" s="104"/>
      <c r="C6" s="105"/>
      <c r="D6" s="106"/>
      <c r="E6" s="107"/>
      <c r="F6" s="108"/>
      <c r="G6" s="108"/>
      <c r="H6" s="109"/>
    </row>
    <row r="7" spans="1:9" ht="13.8" thickBot="1">
      <c r="A7" s="96"/>
      <c r="B7" s="96"/>
      <c r="C7" s="97"/>
      <c r="D7" s="98"/>
      <c r="E7" s="99"/>
      <c r="F7" s="101"/>
      <c r="G7" s="101"/>
      <c r="H7" s="98"/>
    </row>
    <row r="8" spans="1:9" ht="13.8" thickBot="1">
      <c r="A8" s="194" t="s">
        <v>297</v>
      </c>
      <c r="B8" s="195"/>
      <c r="C8" s="195"/>
      <c r="D8" s="195"/>
      <c r="E8" s="195"/>
      <c r="F8" s="195"/>
      <c r="G8" s="195"/>
      <c r="H8" s="196"/>
    </row>
    <row r="9" spans="1:9" ht="13.8" thickBot="1"/>
    <row r="10" spans="1:9">
      <c r="A10" s="110" t="s">
        <v>22</v>
      </c>
      <c r="B10" s="111" t="s">
        <v>25</v>
      </c>
      <c r="C10" s="112" t="s">
        <v>27</v>
      </c>
      <c r="D10" s="111" t="s">
        <v>87</v>
      </c>
      <c r="E10" s="111">
        <v>1</v>
      </c>
      <c r="F10" s="111">
        <v>2</v>
      </c>
      <c r="G10" s="111">
        <v>3</v>
      </c>
      <c r="H10" s="113">
        <v>4</v>
      </c>
    </row>
    <row r="11" spans="1:9">
      <c r="A11" s="114"/>
      <c r="B11" s="47"/>
      <c r="C11" s="115"/>
      <c r="D11" s="40"/>
      <c r="E11" s="40"/>
      <c r="F11" s="40"/>
      <c r="G11" s="40"/>
      <c r="H11" s="116"/>
    </row>
    <row r="12" spans="1:9" ht="13.8">
      <c r="A12" s="38">
        <v>1</v>
      </c>
      <c r="B12" s="117" t="s">
        <v>158</v>
      </c>
      <c r="C12" s="46"/>
      <c r="D12" s="39" t="e">
        <f>C12/$C$51</f>
        <v>#DIV/0!</v>
      </c>
      <c r="E12" s="42">
        <v>1</v>
      </c>
      <c r="F12" s="39"/>
      <c r="G12" s="40"/>
      <c r="H12" s="116"/>
      <c r="I12" s="118"/>
    </row>
    <row r="13" spans="1:9" ht="13.8">
      <c r="A13" s="38"/>
      <c r="B13" s="40"/>
      <c r="C13" s="46"/>
      <c r="D13" s="39"/>
      <c r="E13" s="41"/>
      <c r="F13" s="41"/>
      <c r="G13" s="40"/>
      <c r="H13" s="116"/>
      <c r="I13" s="118"/>
    </row>
    <row r="14" spans="1:9" ht="13.8">
      <c r="A14" s="38">
        <v>2</v>
      </c>
      <c r="B14" s="40" t="s">
        <v>298</v>
      </c>
      <c r="C14" s="46"/>
      <c r="D14" s="39" t="e">
        <f>C14/$C$51</f>
        <v>#DIV/0!</v>
      </c>
      <c r="E14" s="42">
        <v>1</v>
      </c>
      <c r="F14" s="43"/>
      <c r="G14" s="39"/>
      <c r="H14" s="116"/>
      <c r="I14" s="118"/>
    </row>
    <row r="15" spans="1:9" ht="13.8">
      <c r="A15" s="38"/>
      <c r="B15" s="40"/>
      <c r="C15" s="46"/>
      <c r="D15" s="39"/>
      <c r="E15" s="41">
        <f>$C14*E14</f>
        <v>0</v>
      </c>
      <c r="F15" s="41"/>
      <c r="G15" s="41"/>
      <c r="H15" s="116"/>
      <c r="I15" s="118"/>
    </row>
    <row r="16" spans="1:9" ht="13.8">
      <c r="A16" s="38">
        <v>3</v>
      </c>
      <c r="B16" s="40" t="s">
        <v>88</v>
      </c>
      <c r="C16" s="46"/>
      <c r="D16" s="39" t="e">
        <f>C16/$C$51</f>
        <v>#DIV/0!</v>
      </c>
      <c r="E16" s="42">
        <v>0.6</v>
      </c>
      <c r="F16" s="42">
        <v>0.4</v>
      </c>
      <c r="G16" s="43"/>
      <c r="H16" s="116"/>
      <c r="I16" s="118"/>
    </row>
    <row r="17" spans="1:9" ht="13.8">
      <c r="A17" s="38"/>
      <c r="B17" s="40"/>
      <c r="C17" s="46"/>
      <c r="D17" s="39"/>
      <c r="E17" s="41">
        <f>C16*E16</f>
        <v>0</v>
      </c>
      <c r="F17" s="41">
        <f>C16*F16</f>
        <v>0</v>
      </c>
      <c r="G17" s="41"/>
      <c r="H17" s="116"/>
      <c r="I17" s="118"/>
    </row>
    <row r="18" spans="1:9" ht="13.8">
      <c r="A18" s="38">
        <v>4</v>
      </c>
      <c r="B18" s="40" t="s">
        <v>35</v>
      </c>
      <c r="C18" s="46"/>
      <c r="D18" s="39" t="e">
        <f>C18/$C$51</f>
        <v>#DIV/0!</v>
      </c>
      <c r="E18" s="40"/>
      <c r="F18" s="42">
        <v>0.6</v>
      </c>
      <c r="G18" s="42">
        <v>0.4</v>
      </c>
      <c r="H18" s="119"/>
      <c r="I18" s="118"/>
    </row>
    <row r="19" spans="1:9" ht="13.8">
      <c r="A19" s="38"/>
      <c r="B19" s="40"/>
      <c r="C19" s="46"/>
      <c r="D19" s="39"/>
      <c r="E19" s="40"/>
      <c r="F19" s="41">
        <f>C18*F18</f>
        <v>0</v>
      </c>
      <c r="G19" s="41">
        <f>C18*G18</f>
        <v>0</v>
      </c>
      <c r="H19" s="120"/>
      <c r="I19" s="118"/>
    </row>
    <row r="20" spans="1:9" ht="13.8">
      <c r="A20" s="38">
        <v>5</v>
      </c>
      <c r="B20" s="40" t="s">
        <v>51</v>
      </c>
      <c r="C20" s="46"/>
      <c r="D20" s="39" t="e">
        <f>C20/$C$51</f>
        <v>#DIV/0!</v>
      </c>
      <c r="E20" s="40"/>
      <c r="F20" s="42">
        <v>0.8</v>
      </c>
      <c r="G20" s="42">
        <v>0.2</v>
      </c>
      <c r="H20" s="119"/>
      <c r="I20" s="118"/>
    </row>
    <row r="21" spans="1:9" ht="13.8">
      <c r="A21" s="38"/>
      <c r="B21" s="40"/>
      <c r="C21" s="46"/>
      <c r="D21" s="39"/>
      <c r="E21" s="40"/>
      <c r="F21" s="41">
        <f>C20*F20</f>
        <v>0</v>
      </c>
      <c r="G21" s="41">
        <f>$C20*G20</f>
        <v>0</v>
      </c>
      <c r="H21" s="120"/>
      <c r="I21" s="118"/>
    </row>
    <row r="22" spans="1:9" ht="13.8">
      <c r="A22" s="38">
        <v>6</v>
      </c>
      <c r="B22" s="40" t="s">
        <v>159</v>
      </c>
      <c r="C22" s="46"/>
      <c r="D22" s="39" t="e">
        <f>C22/$C$51</f>
        <v>#DIV/0!</v>
      </c>
      <c r="E22" s="40"/>
      <c r="F22" s="42">
        <v>0.4</v>
      </c>
      <c r="G22" s="42">
        <v>0.6</v>
      </c>
      <c r="H22" s="119"/>
      <c r="I22" s="118"/>
    </row>
    <row r="23" spans="1:9" ht="13.8">
      <c r="A23" s="38"/>
      <c r="B23" s="40"/>
      <c r="C23" s="46"/>
      <c r="D23" s="39"/>
      <c r="E23" s="40"/>
      <c r="F23" s="41">
        <f>C22*F22</f>
        <v>0</v>
      </c>
      <c r="G23" s="41">
        <f>C22*G22</f>
        <v>0</v>
      </c>
      <c r="H23" s="120"/>
      <c r="I23" s="118"/>
    </row>
    <row r="24" spans="1:9" ht="13.8">
      <c r="A24" s="38">
        <v>7</v>
      </c>
      <c r="B24" s="40" t="s">
        <v>52</v>
      </c>
      <c r="C24" s="46"/>
      <c r="D24" s="39" t="e">
        <f>C24/$C$51</f>
        <v>#DIV/0!</v>
      </c>
      <c r="E24" s="40"/>
      <c r="F24" s="42">
        <v>0.4</v>
      </c>
      <c r="G24" s="42">
        <v>0.6</v>
      </c>
      <c r="H24" s="119"/>
      <c r="I24" s="118"/>
    </row>
    <row r="25" spans="1:9" ht="13.8">
      <c r="A25" s="38"/>
      <c r="B25" s="40"/>
      <c r="C25" s="46"/>
      <c r="D25" s="39"/>
      <c r="E25" s="40"/>
      <c r="F25" s="41">
        <f>C24*F24</f>
        <v>0</v>
      </c>
      <c r="G25" s="41">
        <f>C24*G24</f>
        <v>0</v>
      </c>
      <c r="H25" s="120"/>
      <c r="I25" s="118"/>
    </row>
    <row r="26" spans="1:9" ht="13.8">
      <c r="A26" s="38">
        <v>8</v>
      </c>
      <c r="B26" s="40" t="s">
        <v>82</v>
      </c>
      <c r="C26" s="46"/>
      <c r="D26" s="39" t="e">
        <f>C26/$C$51</f>
        <v>#DIV/0!</v>
      </c>
      <c r="E26" s="42">
        <v>1</v>
      </c>
      <c r="F26" s="45"/>
      <c r="G26" s="45"/>
      <c r="H26" s="119"/>
      <c r="I26" s="118"/>
    </row>
    <row r="27" spans="1:9" ht="13.8">
      <c r="A27" s="38"/>
      <c r="B27" s="40"/>
      <c r="C27" s="46"/>
      <c r="D27" s="39"/>
      <c r="E27" s="41">
        <f>$C26*E26</f>
        <v>0</v>
      </c>
      <c r="F27" s="45"/>
      <c r="G27" s="45"/>
      <c r="H27" s="119"/>
      <c r="I27" s="118"/>
    </row>
    <row r="28" spans="1:9" ht="13.8">
      <c r="A28" s="38">
        <v>9</v>
      </c>
      <c r="B28" s="40" t="s">
        <v>53</v>
      </c>
      <c r="C28" s="46"/>
      <c r="D28" s="39" t="e">
        <f>C28/$C$51</f>
        <v>#DIV/0!</v>
      </c>
      <c r="E28" s="40"/>
      <c r="F28" s="42">
        <v>0.5</v>
      </c>
      <c r="G28" s="42">
        <v>0.5</v>
      </c>
      <c r="H28" s="119"/>
      <c r="I28" s="118"/>
    </row>
    <row r="29" spans="1:9" ht="13.8">
      <c r="A29" s="38"/>
      <c r="B29" s="40"/>
      <c r="C29" s="46"/>
      <c r="D29" s="39"/>
      <c r="E29" s="40"/>
      <c r="F29" s="41">
        <f>C28*F28</f>
        <v>0</v>
      </c>
      <c r="G29" s="41">
        <f>C28*G28</f>
        <v>0</v>
      </c>
      <c r="H29" s="119"/>
      <c r="I29" s="118"/>
    </row>
    <row r="30" spans="1:9" ht="13.8">
      <c r="A30" s="38">
        <v>10</v>
      </c>
      <c r="B30" s="40" t="s">
        <v>86</v>
      </c>
      <c r="C30" s="46"/>
      <c r="D30" s="39" t="e">
        <f>C30/$C$51</f>
        <v>#DIV/0!</v>
      </c>
      <c r="E30" s="40"/>
      <c r="F30" s="42">
        <v>0.3</v>
      </c>
      <c r="G30" s="42">
        <v>0.7</v>
      </c>
      <c r="H30" s="119"/>
      <c r="I30" s="118"/>
    </row>
    <row r="31" spans="1:9" ht="13.8">
      <c r="A31" s="38"/>
      <c r="B31" s="40"/>
      <c r="C31" s="46"/>
      <c r="D31" s="39"/>
      <c r="E31" s="40"/>
      <c r="F31" s="41">
        <f>C30*F30</f>
        <v>0</v>
      </c>
      <c r="G31" s="41">
        <f>C30*G30</f>
        <v>0</v>
      </c>
      <c r="H31" s="120"/>
      <c r="I31" s="118"/>
    </row>
    <row r="32" spans="1:9" ht="13.8">
      <c r="A32" s="38">
        <v>11</v>
      </c>
      <c r="B32" s="40" t="s">
        <v>156</v>
      </c>
      <c r="C32" s="46"/>
      <c r="D32" s="39" t="e">
        <f>C32/$C$51</f>
        <v>#DIV/0!</v>
      </c>
      <c r="E32" s="40"/>
      <c r="F32" s="40"/>
      <c r="G32" s="40"/>
      <c r="H32" s="121">
        <v>1</v>
      </c>
      <c r="I32" s="118"/>
    </row>
    <row r="33" spans="1:9" ht="13.8">
      <c r="A33" s="38"/>
      <c r="B33" s="40"/>
      <c r="C33" s="46"/>
      <c r="D33" s="39"/>
      <c r="E33" s="40"/>
      <c r="F33" s="40"/>
      <c r="G33" s="40"/>
      <c r="H33" s="120">
        <f>$C32*H32</f>
        <v>0</v>
      </c>
      <c r="I33" s="118"/>
    </row>
    <row r="34" spans="1:9" ht="13.8">
      <c r="A34" s="38">
        <v>12</v>
      </c>
      <c r="B34" s="40" t="s">
        <v>299</v>
      </c>
      <c r="C34" s="46"/>
      <c r="D34" s="39" t="e">
        <f>C34/$C$51</f>
        <v>#DIV/0!</v>
      </c>
      <c r="E34" s="40"/>
      <c r="F34" s="42">
        <v>0.2</v>
      </c>
      <c r="G34" s="42">
        <v>0.4</v>
      </c>
      <c r="H34" s="121">
        <v>0.4</v>
      </c>
      <c r="I34" s="118"/>
    </row>
    <row r="35" spans="1:9" ht="13.8">
      <c r="A35" s="38"/>
      <c r="B35" s="40"/>
      <c r="C35" s="46"/>
      <c r="D35" s="39"/>
      <c r="E35" s="40"/>
      <c r="F35" s="41">
        <f>$C34*F34</f>
        <v>0</v>
      </c>
      <c r="G35" s="41">
        <f>$C34*G34</f>
        <v>0</v>
      </c>
      <c r="H35" s="120">
        <f>$C34*H34</f>
        <v>0</v>
      </c>
      <c r="I35" s="118"/>
    </row>
    <row r="36" spans="1:9" ht="13.8">
      <c r="A36" s="38">
        <v>13</v>
      </c>
      <c r="B36" s="40" t="s">
        <v>300</v>
      </c>
      <c r="C36" s="46"/>
      <c r="D36" s="39" t="e">
        <f>C36/$C$51</f>
        <v>#DIV/0!</v>
      </c>
      <c r="E36" s="40"/>
      <c r="F36" s="42">
        <v>0.1</v>
      </c>
      <c r="G36" s="42">
        <v>0.5</v>
      </c>
      <c r="H36" s="121">
        <v>0.4</v>
      </c>
      <c r="I36" s="118"/>
    </row>
    <row r="37" spans="1:9" ht="13.8">
      <c r="A37" s="38"/>
      <c r="B37" s="40"/>
      <c r="C37" s="46"/>
      <c r="D37" s="39"/>
      <c r="E37" s="40"/>
      <c r="F37" s="41">
        <f>$C36*F36</f>
        <v>0</v>
      </c>
      <c r="G37" s="41">
        <f>$C36*G36</f>
        <v>0</v>
      </c>
      <c r="H37" s="120">
        <f>$C36*H36</f>
        <v>0</v>
      </c>
      <c r="I37" s="118"/>
    </row>
    <row r="38" spans="1:9" ht="13.8">
      <c r="A38" s="38">
        <v>14</v>
      </c>
      <c r="B38" s="40" t="s">
        <v>301</v>
      </c>
      <c r="C38" s="46"/>
      <c r="D38" s="39" t="e">
        <f>C38/$C$51</f>
        <v>#DIV/0!</v>
      </c>
      <c r="E38" s="40"/>
      <c r="F38" s="42"/>
      <c r="G38" s="42">
        <v>0.3</v>
      </c>
      <c r="H38" s="121">
        <v>0.7</v>
      </c>
      <c r="I38" s="118"/>
    </row>
    <row r="39" spans="1:9" ht="13.8">
      <c r="A39" s="38"/>
      <c r="B39" s="40"/>
      <c r="C39" s="46"/>
      <c r="D39" s="39"/>
      <c r="E39" s="40"/>
      <c r="F39" s="41">
        <f>$C38*F38</f>
        <v>0</v>
      </c>
      <c r="G39" s="41">
        <f>$C38*G38</f>
        <v>0</v>
      </c>
      <c r="H39" s="120">
        <f>$C38*H38</f>
        <v>0</v>
      </c>
      <c r="I39" s="118"/>
    </row>
    <row r="40" spans="1:9" ht="13.8">
      <c r="A40" s="38">
        <v>15</v>
      </c>
      <c r="B40" s="40" t="s">
        <v>55</v>
      </c>
      <c r="C40" s="46"/>
      <c r="D40" s="39" t="e">
        <f>C40/$C$51</f>
        <v>#DIV/0!</v>
      </c>
      <c r="E40" s="40"/>
      <c r="F40" s="42">
        <v>0.8</v>
      </c>
      <c r="G40" s="42">
        <v>0.2</v>
      </c>
      <c r="H40" s="122"/>
      <c r="I40" s="118"/>
    </row>
    <row r="41" spans="1:9" ht="13.8">
      <c r="A41" s="38"/>
      <c r="B41" s="40"/>
      <c r="C41" s="46"/>
      <c r="D41" s="39"/>
      <c r="E41" s="40"/>
      <c r="F41" s="41">
        <f>C40*F40</f>
        <v>0</v>
      </c>
      <c r="G41" s="41">
        <f>C40*G40</f>
        <v>0</v>
      </c>
      <c r="H41" s="120"/>
      <c r="I41" s="118"/>
    </row>
    <row r="42" spans="1:9" ht="13.8">
      <c r="A42" s="38">
        <v>16</v>
      </c>
      <c r="B42" s="40" t="s">
        <v>302</v>
      </c>
      <c r="C42" s="46"/>
      <c r="D42" s="39" t="e">
        <f>C42/$C$51</f>
        <v>#DIV/0!</v>
      </c>
      <c r="E42" s="40"/>
      <c r="F42" s="45"/>
      <c r="G42" s="42">
        <v>0.6</v>
      </c>
      <c r="H42" s="121">
        <v>0.4</v>
      </c>
      <c r="I42" s="118"/>
    </row>
    <row r="43" spans="1:9" ht="13.8">
      <c r="A43" s="38"/>
      <c r="B43" s="40"/>
      <c r="C43" s="46"/>
      <c r="D43" s="39"/>
      <c r="E43" s="40"/>
      <c r="F43" s="41"/>
      <c r="G43" s="41">
        <f>C42*G42</f>
        <v>0</v>
      </c>
      <c r="H43" s="120">
        <f>$C42*H42</f>
        <v>0</v>
      </c>
      <c r="I43" s="118"/>
    </row>
    <row r="44" spans="1:9" ht="13.8">
      <c r="A44" s="38">
        <v>17</v>
      </c>
      <c r="B44" s="40" t="s">
        <v>303</v>
      </c>
      <c r="C44" s="46"/>
      <c r="D44" s="39" t="e">
        <f>C44/$C$51</f>
        <v>#DIV/0!</v>
      </c>
      <c r="E44" s="40"/>
      <c r="F44" s="42">
        <v>0.1</v>
      </c>
      <c r="G44" s="42">
        <v>0.2</v>
      </c>
      <c r="H44" s="121">
        <v>0.7</v>
      </c>
      <c r="I44" s="118"/>
    </row>
    <row r="45" spans="1:9" ht="13.8">
      <c r="A45" s="38"/>
      <c r="B45" s="40"/>
      <c r="C45" s="46"/>
      <c r="D45" s="39"/>
      <c r="E45" s="40"/>
      <c r="F45" s="41">
        <f>$C44*F44</f>
        <v>0</v>
      </c>
      <c r="G45" s="41">
        <f>$C44*G44</f>
        <v>0</v>
      </c>
      <c r="H45" s="120">
        <f>$C44*H44</f>
        <v>0</v>
      </c>
      <c r="I45" s="118"/>
    </row>
    <row r="46" spans="1:9" ht="13.8">
      <c r="A46" s="38">
        <v>18</v>
      </c>
      <c r="B46" s="40" t="s">
        <v>54</v>
      </c>
      <c r="C46" s="46"/>
      <c r="D46" s="39" t="e">
        <f>C46/$C$51</f>
        <v>#DIV/0!</v>
      </c>
      <c r="E46" s="40"/>
      <c r="F46" s="40"/>
      <c r="G46" s="42">
        <v>0.3</v>
      </c>
      <c r="H46" s="121">
        <v>0.7</v>
      </c>
      <c r="I46" s="118"/>
    </row>
    <row r="47" spans="1:9" ht="13.8">
      <c r="A47" s="38"/>
      <c r="B47" s="40"/>
      <c r="C47" s="46"/>
      <c r="D47" s="39"/>
      <c r="E47" s="40"/>
      <c r="F47" s="43"/>
      <c r="G47" s="41">
        <f>C46*G46</f>
        <v>0</v>
      </c>
      <c r="H47" s="120">
        <f>$C46*H46</f>
        <v>0</v>
      </c>
      <c r="I47" s="118"/>
    </row>
    <row r="48" spans="1:9" ht="13.8">
      <c r="A48" s="38">
        <v>19</v>
      </c>
      <c r="B48" s="40" t="s">
        <v>9</v>
      </c>
      <c r="C48" s="46"/>
      <c r="D48" s="39" t="e">
        <f>C48/$C$51</f>
        <v>#DIV/0!</v>
      </c>
      <c r="E48" s="40"/>
      <c r="F48" s="44"/>
      <c r="G48" s="41"/>
      <c r="H48" s="121">
        <v>1</v>
      </c>
      <c r="I48" s="118"/>
    </row>
    <row r="49" spans="1:9" ht="14.4" thickBot="1">
      <c r="A49" s="123"/>
      <c r="B49" s="124"/>
      <c r="C49" s="125"/>
      <c r="D49" s="126"/>
      <c r="E49" s="124"/>
      <c r="F49" s="127"/>
      <c r="G49" s="127"/>
      <c r="H49" s="128">
        <f>$C48*H48</f>
        <v>0</v>
      </c>
      <c r="I49" s="118"/>
    </row>
    <row r="50" spans="1:9" ht="14.4" thickBot="1">
      <c r="C50" s="49"/>
    </row>
    <row r="51" spans="1:9" ht="13.8" thickBot="1">
      <c r="A51" s="197" t="s">
        <v>89</v>
      </c>
      <c r="B51" s="198"/>
      <c r="C51" s="129">
        <f>ROUNDDOWN(SUM(C12:C49),2)</f>
        <v>0</v>
      </c>
      <c r="D51" s="130"/>
      <c r="E51" s="131">
        <f>E13+E15+E17+E19+E21+E23+E25+E27+E29+E31+E33+E35+E37+E39+E41+E43+E45+E47+E49</f>
        <v>0</v>
      </c>
      <c r="F51" s="131">
        <f t="shared" ref="F51:H51" si="0">F13+F15+F17+F19+F21+F23+F25+F27+F29+F31+F33+F35+F37+F39+F41+F43+F45+F47+F49</f>
        <v>0</v>
      </c>
      <c r="G51" s="131">
        <f t="shared" si="0"/>
        <v>0</v>
      </c>
      <c r="H51" s="131">
        <f t="shared" si="0"/>
        <v>0</v>
      </c>
    </row>
    <row r="52" spans="1:9" ht="14.4" thickBot="1">
      <c r="C52" s="49"/>
      <c r="E52" s="132" t="e">
        <f>E51/$C$51</f>
        <v>#DIV/0!</v>
      </c>
      <c r="F52" s="133" t="e">
        <f>F51/$C$51</f>
        <v>#DIV/0!</v>
      </c>
      <c r="G52" s="133" t="e">
        <f>G51/$C$51</f>
        <v>#DIV/0!</v>
      </c>
      <c r="H52" s="134" t="e">
        <f>H51/$C$51</f>
        <v>#DIV/0!</v>
      </c>
    </row>
    <row r="53" spans="1:9" ht="14.4" thickBot="1">
      <c r="C53" s="49"/>
      <c r="E53" s="50" t="e">
        <f>D53+E52</f>
        <v>#DIV/0!</v>
      </c>
      <c r="F53" s="51" t="e">
        <f>E53+F52</f>
        <v>#DIV/0!</v>
      </c>
      <c r="G53" s="51" t="e">
        <f>F53+G52</f>
        <v>#DIV/0!</v>
      </c>
      <c r="H53" s="135" t="e">
        <f>G53+H52</f>
        <v>#DIV/0!</v>
      </c>
    </row>
    <row r="54" spans="1:9" ht="13.8">
      <c r="C54" s="49"/>
    </row>
  </sheetData>
  <mergeCells count="3">
    <mergeCell ref="A2:H2"/>
    <mergeCell ref="A8:H8"/>
    <mergeCell ref="A51:B51"/>
  </mergeCells>
  <pageMargins left="0.511811024" right="0.511811024" top="0.78740157499999996" bottom="0.78740157499999996" header="0.31496062000000002" footer="0.31496062000000002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2 SALA(s) - 110V_BLOCOS</vt:lpstr>
      <vt:lpstr>cronograma</vt:lpstr>
      <vt:lpstr>'2 SALA(s) - 110V_BLOCOS'!Area_de_impressao</vt:lpstr>
      <vt:lpstr>'2 SALA(s) - 110V_BLOCOS'!Titulos_de_impressao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Elio Mezine Junior</cp:lastModifiedBy>
  <cp:lastPrinted>2016-07-21T19:21:25Z</cp:lastPrinted>
  <dcterms:created xsi:type="dcterms:W3CDTF">2012-10-15T18:57:41Z</dcterms:created>
  <dcterms:modified xsi:type="dcterms:W3CDTF">2018-05-20T22:49:59Z</dcterms:modified>
</cp:coreProperties>
</file>